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8985" activeTab="2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4525"/>
</workbook>
</file>

<file path=xl/sharedStrings.xml><?xml version="1.0" encoding="utf-8"?>
<sst xmlns="http://schemas.openxmlformats.org/spreadsheetml/2006/main" count="72">
  <si>
    <t>通貨ペア</t>
  </si>
  <si>
    <t>USAJPY</t>
  </si>
  <si>
    <t>時間足</t>
  </si>
  <si>
    <t>1H足</t>
  </si>
  <si>
    <t>2021/5～８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</si>
  <si>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</si>
  <si>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</si>
  <si>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</si>
  <si>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</si>
  <si>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</si>
  <si>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</si>
  <si>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</si>
  <si>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  <scheme val="minor"/>
      </rPr>
      <t>決済</t>
    </r>
    <r>
      <rPr>
        <b/>
        <sz val="9"/>
        <color theme="1"/>
        <rFont val="游ゴシック"/>
        <charset val="128"/>
        <scheme val="minor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</si>
  <si>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</si>
  <si>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</si>
  <si>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</si>
  <si>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</si>
  <si>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</si>
  <si>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</si>
  <si>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</si>
  <si>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</si>
  <si>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</si>
  <si>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</si>
  <si>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</si>
  <si>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</si>
  <si>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</si>
  <si>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</si>
  <si>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No1</t>
  </si>
  <si>
    <t>No2</t>
  </si>
  <si>
    <t>No3</t>
  </si>
  <si>
    <t>No4</t>
  </si>
  <si>
    <t>No5</t>
  </si>
  <si>
    <t>No6</t>
  </si>
  <si>
    <t>No7</t>
  </si>
  <si>
    <t>No8</t>
  </si>
  <si>
    <t>No9</t>
  </si>
  <si>
    <t>No10</t>
  </si>
  <si>
    <t>No11</t>
  </si>
  <si>
    <t>No12</t>
  </si>
  <si>
    <t>No13</t>
  </si>
  <si>
    <t>No14</t>
  </si>
  <si>
    <t>No15</t>
  </si>
  <si>
    <t>No16</t>
  </si>
  <si>
    <t>No17</t>
  </si>
  <si>
    <t>No18</t>
  </si>
  <si>
    <t>No19</t>
  </si>
  <si>
    <t>No20</t>
  </si>
  <si>
    <t>No21</t>
  </si>
  <si>
    <t>No22</t>
  </si>
  <si>
    <t>No23</t>
  </si>
  <si>
    <t>No24</t>
  </si>
  <si>
    <t>No25</t>
  </si>
  <si>
    <t>No26</t>
  </si>
  <si>
    <t>No27</t>
  </si>
  <si>
    <t>No28</t>
  </si>
  <si>
    <t>No29</t>
  </si>
  <si>
    <t>No30</t>
  </si>
  <si>
    <t>No31</t>
  </si>
  <si>
    <t>No32</t>
  </si>
  <si>
    <t>No33</t>
  </si>
  <si>
    <t>No34</t>
  </si>
  <si>
    <t>気付き　質問</t>
  </si>
  <si>
    <t>PBが短い方がいい気がする。気のせいでしょうか？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</si>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</sst>
</file>

<file path=xl/styles.xml><?xml version="1.0" encoding="utf-8"?>
<styleSheet xmlns="http://schemas.openxmlformats.org/spreadsheetml/2006/main">
  <numFmts count="7">
    <numFmt numFmtId="176" formatCode="_ * #,##0_ ;_ * \-#,##0_ ;_ * &quot;-&quot;??_ ;_ @_ "/>
    <numFmt numFmtId="177" formatCode="#,##0_ "/>
    <numFmt numFmtId="178" formatCode="#,##0_);[Red]\(#,##0\)"/>
    <numFmt numFmtId="179" formatCode="_-&quot;\&quot;* #,##0.00_-\ ;\-&quot;\&quot;* #,##0.00_-\ ;_-&quot;\&quot;* &quot;-&quot;??_-\ ;_-@_-"/>
    <numFmt numFmtId="180" formatCode="yyyy/m/d;@"/>
    <numFmt numFmtId="181" formatCode="_-&quot;\&quot;* #,##0_-\ ;\-&quot;\&quot;* #,##0_-\ ;_-&quot;\&quot;* &quot;-&quot;??_-\ ;_-@_-"/>
    <numFmt numFmtId="182" formatCode="0.0%"/>
  </numFmts>
  <fonts count="30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b/>
      <sz val="18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sz val="11"/>
      <color rgb="FF3F3F76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1"/>
      <color rgb="FFFA7D00"/>
      <name val="游ゴシック"/>
      <charset val="0"/>
      <scheme val="minor"/>
    </font>
    <font>
      <sz val="11"/>
      <color rgb="FF9C6500"/>
      <name val="游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6" fillId="7" borderId="19" applyNumberFormat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81" fontId="1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4" borderId="17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20" borderId="23" applyNumberFormat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8" fillId="20" borderId="19" applyNumberFormat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23" borderId="24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49">
      <alignment vertical="center"/>
    </xf>
    <xf numFmtId="0" fontId="4" fillId="0" borderId="0" xfId="49" applyAlignment="1">
      <alignment horizontal="left" vertical="top" wrapText="1"/>
    </xf>
    <xf numFmtId="0" fontId="4" fillId="0" borderId="0" xfId="49" applyAlignment="1">
      <alignment horizontal="left" vertical="top"/>
    </xf>
    <xf numFmtId="0" fontId="4" fillId="0" borderId="0" xfId="49" applyAlignment="1">
      <alignment vertical="top" wrapText="1"/>
    </xf>
    <xf numFmtId="0" fontId="4" fillId="0" borderId="0" xfId="49" applyAlignment="1">
      <alignment vertical="top"/>
    </xf>
    <xf numFmtId="0" fontId="5" fillId="0" borderId="0" xfId="49" applyFont="1" applyAlignment="1">
      <alignment horizontal="center" vertical="center"/>
    </xf>
    <xf numFmtId="0" fontId="6" fillId="0" borderId="0" xfId="0" applyFont="1">
      <alignment vertical="center"/>
    </xf>
    <xf numFmtId="177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178" fontId="0" fillId="0" borderId="6" xfId="0" applyNumberFormat="1" applyFont="1" applyBorder="1">
      <alignment vertical="center"/>
    </xf>
    <xf numFmtId="178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80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NumberFormat="1" applyFont="1" applyBorder="1">
      <alignment vertical="center"/>
    </xf>
    <xf numFmtId="0" fontId="8" fillId="0" borderId="4" xfId="0" applyNumberFormat="1" applyFont="1" applyBorder="1">
      <alignment vertical="center"/>
    </xf>
    <xf numFmtId="0" fontId="8" fillId="0" borderId="5" xfId="0" applyNumberFormat="1" applyFont="1" applyBorder="1">
      <alignment vertical="center"/>
    </xf>
    <xf numFmtId="178" fontId="0" fillId="0" borderId="0" xfId="0" applyNumberFormat="1" applyBorder="1">
      <alignment vertical="center"/>
    </xf>
    <xf numFmtId="180" fontId="0" fillId="0" borderId="12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NumberFormat="1" applyFont="1" applyBorder="1">
      <alignment vertical="center"/>
    </xf>
    <xf numFmtId="0" fontId="8" fillId="0" borderId="0" xfId="0" applyNumberFormat="1" applyFont="1" applyBorder="1">
      <alignment vertical="center"/>
    </xf>
    <xf numFmtId="0" fontId="8" fillId="0" borderId="13" xfId="0" applyNumberFormat="1" applyFont="1" applyBorder="1">
      <alignment vertical="center"/>
    </xf>
    <xf numFmtId="0" fontId="8" fillId="3" borderId="13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80" fontId="0" fillId="0" borderId="8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8" fillId="0" borderId="14" xfId="0" applyNumberFormat="1" applyFont="1" applyBorder="1">
      <alignment vertical="center"/>
    </xf>
    <xf numFmtId="0" fontId="8" fillId="0" borderId="15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178" fontId="0" fillId="0" borderId="6" xfId="0" applyNumberFormat="1" applyFill="1" applyBorder="1">
      <alignment vertical="center"/>
    </xf>
    <xf numFmtId="178" fontId="0" fillId="0" borderId="7" xfId="0" applyNumberForma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6" xfId="9" applyFont="1" applyBorder="1">
      <alignment vertical="center"/>
    </xf>
    <xf numFmtId="9" fontId="6" fillId="0" borderId="7" xfId="9" applyFont="1" applyBorder="1">
      <alignment vertical="center"/>
    </xf>
    <xf numFmtId="9" fontId="6" fillId="0" borderId="6" xfId="0" applyNumberFormat="1" applyFont="1" applyBorder="1">
      <alignment vertical="center"/>
    </xf>
    <xf numFmtId="9" fontId="6" fillId="0" borderId="7" xfId="0" applyNumberFormat="1" applyFont="1" applyBorder="1">
      <alignment vertical="center"/>
    </xf>
    <xf numFmtId="9" fontId="6" fillId="0" borderId="9" xfId="0" applyNumberFormat="1" applyFont="1" applyBorder="1">
      <alignment vertical="center"/>
    </xf>
    <xf numFmtId="9" fontId="6" fillId="0" borderId="0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78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178" fontId="0" fillId="0" borderId="0" xfId="0" applyNumberForma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78" fontId="0" fillId="0" borderId="9" xfId="0" applyNumberForma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38" fontId="9" fillId="0" borderId="6" xfId="1" applyFont="1" applyFill="1" applyBorder="1">
      <alignment vertical="center"/>
    </xf>
    <xf numFmtId="0" fontId="9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6" fillId="0" borderId="9" xfId="9" applyFont="1" applyBorder="1">
      <alignment vertical="center"/>
    </xf>
    <xf numFmtId="182" fontId="6" fillId="0" borderId="6" xfId="9" applyNumberFormat="1" applyFont="1" applyBorder="1">
      <alignment vertical="center"/>
    </xf>
    <xf numFmtId="182" fontId="6" fillId="0" borderId="10" xfId="9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4" Type="http://schemas.openxmlformats.org/officeDocument/2006/relationships/image" Target="../media/image34.png"/><Relationship Id="rId33" Type="http://schemas.openxmlformats.org/officeDocument/2006/relationships/image" Target="../media/image33.png"/><Relationship Id="rId32" Type="http://schemas.openxmlformats.org/officeDocument/2006/relationships/image" Target="../media/image32.png"/><Relationship Id="rId31" Type="http://schemas.openxmlformats.org/officeDocument/2006/relationships/image" Target="../media/image31.png"/><Relationship Id="rId30" Type="http://schemas.openxmlformats.org/officeDocument/2006/relationships/image" Target="../media/image30.png"/><Relationship Id="rId3" Type="http://schemas.openxmlformats.org/officeDocument/2006/relationships/image" Target="../media/image3.png"/><Relationship Id="rId29" Type="http://schemas.openxmlformats.org/officeDocument/2006/relationships/image" Target="../media/image29.png"/><Relationship Id="rId28" Type="http://schemas.openxmlformats.org/officeDocument/2006/relationships/image" Target="../media/image28.png"/><Relationship Id="rId27" Type="http://schemas.openxmlformats.org/officeDocument/2006/relationships/image" Target="../media/image27.png"/><Relationship Id="rId26" Type="http://schemas.openxmlformats.org/officeDocument/2006/relationships/image" Target="../media/image26.png"/><Relationship Id="rId25" Type="http://schemas.openxmlformats.org/officeDocument/2006/relationships/image" Target="../media/image25.png"/><Relationship Id="rId24" Type="http://schemas.openxmlformats.org/officeDocument/2006/relationships/image" Target="../media/image24.png"/><Relationship Id="rId23" Type="http://schemas.openxmlformats.org/officeDocument/2006/relationships/image" Target="../media/image23.png"/><Relationship Id="rId22" Type="http://schemas.openxmlformats.org/officeDocument/2006/relationships/image" Target="../media/image22.png"/><Relationship Id="rId21" Type="http://schemas.openxmlformats.org/officeDocument/2006/relationships/image" Target="../media/image21.png"/><Relationship Id="rId20" Type="http://schemas.openxmlformats.org/officeDocument/2006/relationships/image" Target="../media/image20.png"/><Relationship Id="rId2" Type="http://schemas.openxmlformats.org/officeDocument/2006/relationships/image" Target="../media/image2.png"/><Relationship Id="rId19" Type="http://schemas.openxmlformats.org/officeDocument/2006/relationships/image" Target="../media/image19.png"/><Relationship Id="rId18" Type="http://schemas.openxmlformats.org/officeDocument/2006/relationships/image" Target="../media/image18.png"/><Relationship Id="rId17" Type="http://schemas.openxmlformats.org/officeDocument/2006/relationships/image" Target="../media/image17.png"/><Relationship Id="rId16" Type="http://schemas.openxmlformats.org/officeDocument/2006/relationships/image" Target="../media/image16.png"/><Relationship Id="rId15" Type="http://schemas.openxmlformats.org/officeDocument/2006/relationships/image" Target="../media/image15.png"/><Relationship Id="rId14" Type="http://schemas.openxmlformats.org/officeDocument/2006/relationships/image" Target="../media/image14.png"/><Relationship Id="rId13" Type="http://schemas.openxmlformats.org/officeDocument/2006/relationships/image" Target="../media/image13.png"/><Relationship Id="rId12" Type="http://schemas.openxmlformats.org/officeDocument/2006/relationships/image" Target="../media/image12.png"/><Relationship Id="rId11" Type="http://schemas.openxmlformats.org/officeDocument/2006/relationships/image" Target="../media/image11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>
      <xdr:nvSpPr>
        <xdr:cNvPr id="2" name="正方形/長方形 2"/>
        <xdr:cNvSpPr>
          <a:spLocks noChangeArrowheads="1"/>
        </xdr:cNvSpPr>
      </xdr:nvSpPr>
      <xdr:spPr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>
      <xdr:nvSpPr>
        <xdr:cNvPr id="3" name="正方形/長方形 7"/>
        <xdr:cNvSpPr>
          <a:spLocks noChangeArrowheads="1"/>
        </xdr:cNvSpPr>
      </xdr:nvSpPr>
      <xdr:spPr>
        <a:xfrm>
          <a:off x="6055995" y="1096518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>
      <xdr:nvSpPr>
        <xdr:cNvPr id="4" name="正方形/長方形 1"/>
        <xdr:cNvSpPr>
          <a:spLocks noChangeArrowheads="1"/>
        </xdr:cNvSpPr>
      </xdr:nvSpPr>
      <xdr:spPr>
        <a:xfrm>
          <a:off x="6276975" y="56407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>
      <xdr:nvSpPr>
        <xdr:cNvPr id="5" name="正方形/長方形 3"/>
        <xdr:cNvSpPr>
          <a:spLocks noChangeArrowheads="1"/>
        </xdr:cNvSpPr>
      </xdr:nvSpPr>
      <xdr:spPr>
        <a:xfrm>
          <a:off x="8195310" y="1400365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>
      <xdr:nvSpPr>
        <xdr:cNvPr id="6" name="正方形/長方形 5"/>
        <xdr:cNvSpPr>
          <a:spLocks noChangeArrowheads="1"/>
        </xdr:cNvSpPr>
      </xdr:nvSpPr>
      <xdr:spPr>
        <a:xfrm>
          <a:off x="3838575" y="2478786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>
      <xdr:nvSpPr>
        <xdr:cNvPr id="7" name="正方形/長方形 6"/>
        <xdr:cNvSpPr>
          <a:spLocks noChangeArrowheads="1"/>
        </xdr:cNvSpPr>
      </xdr:nvSpPr>
      <xdr:spPr>
        <a:xfrm>
          <a:off x="4351020" y="244621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>
      <xdr:nvSpPr>
        <xdr:cNvPr id="8" name="正方形/長方形 14"/>
        <xdr:cNvSpPr>
          <a:spLocks noChangeArrowheads="1"/>
        </xdr:cNvSpPr>
      </xdr:nvSpPr>
      <xdr:spPr>
        <a:xfrm>
          <a:off x="4765675" y="2427351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>
      <xdr:nvSpPr>
        <xdr:cNvPr id="9" name="正方形/長方形 17"/>
        <xdr:cNvSpPr>
          <a:spLocks noChangeArrowheads="1"/>
        </xdr:cNvSpPr>
      </xdr:nvSpPr>
      <xdr:spPr>
        <a:xfrm>
          <a:off x="4916805" y="19025235"/>
          <a:ext cx="18415" cy="2006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>
      <xdr:nvSpPr>
        <xdr:cNvPr id="10" name="正方形/長方形 10"/>
        <xdr:cNvSpPr>
          <a:spLocks noChangeArrowheads="1"/>
        </xdr:cNvSpPr>
      </xdr:nvSpPr>
      <xdr:spPr>
        <a:xfrm>
          <a:off x="5734050" y="186347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>
      <xdr:nvSpPr>
        <xdr:cNvPr id="11" name="正方形/長方形 22"/>
        <xdr:cNvSpPr>
          <a:spLocks noChangeArrowheads="1"/>
        </xdr:cNvSpPr>
      </xdr:nvSpPr>
      <xdr:spPr>
        <a:xfrm>
          <a:off x="7698105" y="323583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>
      <xdr:nvSpPr>
        <xdr:cNvPr id="12" name="正方形/長方形 23"/>
        <xdr:cNvSpPr>
          <a:spLocks noChangeArrowheads="1"/>
        </xdr:cNvSpPr>
      </xdr:nvSpPr>
      <xdr:spPr>
        <a:xfrm>
          <a:off x="9585960" y="3259836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>
      <xdr:nvSpPr>
        <xdr:cNvPr id="13" name="正方形/長方形 27"/>
        <xdr:cNvSpPr>
          <a:spLocks noChangeArrowheads="1"/>
        </xdr:cNvSpPr>
      </xdr:nvSpPr>
      <xdr:spPr>
        <a:xfrm>
          <a:off x="9296400" y="404260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>
      <xdr:nvSpPr>
        <xdr:cNvPr id="14" name="正方形/長方形 9"/>
        <xdr:cNvSpPr>
          <a:spLocks noChangeArrowheads="1"/>
        </xdr:cNvSpPr>
      </xdr:nvSpPr>
      <xdr:spPr>
        <a:xfrm>
          <a:off x="5153025" y="49762410"/>
          <a:ext cx="20320" cy="2101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>
      <xdr:nvSpPr>
        <xdr:cNvPr id="15" name="正方形/長方形 11"/>
        <xdr:cNvSpPr>
          <a:spLocks noChangeArrowheads="1"/>
        </xdr:cNvSpPr>
      </xdr:nvSpPr>
      <xdr:spPr>
        <a:xfrm>
          <a:off x="7393305" y="4831461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>
      <xdr:nvSpPr>
        <xdr:cNvPr id="16" name="正方形/長方形 13"/>
        <xdr:cNvSpPr>
          <a:spLocks noChangeArrowheads="1"/>
        </xdr:cNvSpPr>
      </xdr:nvSpPr>
      <xdr:spPr>
        <a:xfrm>
          <a:off x="6003925" y="5689473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>
      <xdr:nvSpPr>
        <xdr:cNvPr id="17" name="テキスト ボックス 15"/>
        <xdr:cNvSpPr txBox="1"/>
      </xdr:nvSpPr>
      <xdr:spPr>
        <a:xfrm>
          <a:off x="7496175" y="5964555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>
      <xdr:nvSpPr>
        <xdr:cNvPr id="18" name="正方形/長方形 16"/>
        <xdr:cNvSpPr>
          <a:spLocks noChangeArrowheads="1"/>
        </xdr:cNvSpPr>
      </xdr:nvSpPr>
      <xdr:spPr>
        <a:xfrm>
          <a:off x="9043035" y="55627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>
      <xdr:nvSpPr>
        <xdr:cNvPr id="19" name="正方形/長方形 19"/>
        <xdr:cNvSpPr>
          <a:spLocks noChangeArrowheads="1"/>
        </xdr:cNvSpPr>
      </xdr:nvSpPr>
      <xdr:spPr>
        <a:xfrm>
          <a:off x="4404360" y="64390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>
      <xdr:nvSpPr>
        <xdr:cNvPr id="20" name="正方形/長方形 20"/>
        <xdr:cNvSpPr>
          <a:spLocks noChangeArrowheads="1"/>
        </xdr:cNvSpPr>
      </xdr:nvSpPr>
      <xdr:spPr>
        <a:xfrm>
          <a:off x="5459730" y="64406145"/>
          <a:ext cx="18415" cy="2082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>
      <xdr:nvSpPr>
        <xdr:cNvPr id="21" name="正方形/長方形 24"/>
        <xdr:cNvSpPr>
          <a:spLocks noChangeArrowheads="1"/>
        </xdr:cNvSpPr>
      </xdr:nvSpPr>
      <xdr:spPr>
        <a:xfrm>
          <a:off x="5505450" y="722033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>
      <xdr:nvSpPr>
        <xdr:cNvPr id="22" name="正方形/長方形 25"/>
        <xdr:cNvSpPr>
          <a:spLocks noChangeArrowheads="1"/>
        </xdr:cNvSpPr>
      </xdr:nvSpPr>
      <xdr:spPr>
        <a:xfrm>
          <a:off x="6850380" y="73092945"/>
          <a:ext cx="18415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>
      <xdr:nvSpPr>
        <xdr:cNvPr id="23" name="正方形/長方形 28"/>
        <xdr:cNvSpPr>
          <a:spLocks noChangeArrowheads="1"/>
        </xdr:cNvSpPr>
      </xdr:nvSpPr>
      <xdr:spPr>
        <a:xfrm>
          <a:off x="7393305" y="736206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>
      <xdr:nvSpPr>
        <xdr:cNvPr id="24" name="正方形/長方形 29"/>
        <xdr:cNvSpPr>
          <a:spLocks noChangeArrowheads="1"/>
        </xdr:cNvSpPr>
      </xdr:nvSpPr>
      <xdr:spPr>
        <a:xfrm>
          <a:off x="7660005" y="7394448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18</xdr:col>
      <xdr:colOff>104775</xdr:colOff>
      <xdr:row>19</xdr:row>
      <xdr:rowOff>104775</xdr:rowOff>
    </xdr:to>
    <xdr:pic>
      <xdr:nvPicPr>
        <xdr:cNvPr id="25" name="図形 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10010775" cy="3543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18</xdr:col>
      <xdr:colOff>114300</xdr:colOff>
      <xdr:row>41</xdr:row>
      <xdr:rowOff>19050</xdr:rowOff>
    </xdr:to>
    <xdr:pic>
      <xdr:nvPicPr>
        <xdr:cNvPr id="26" name="図形 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3800475"/>
          <a:ext cx="10020300" cy="363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18</xdr:col>
      <xdr:colOff>123825</xdr:colOff>
      <xdr:row>61</xdr:row>
      <xdr:rowOff>123825</xdr:rowOff>
    </xdr:to>
    <xdr:pic>
      <xdr:nvPicPr>
        <xdr:cNvPr id="27" name="図形 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7600950"/>
          <a:ext cx="10029825" cy="3562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18</xdr:col>
      <xdr:colOff>66675</xdr:colOff>
      <xdr:row>82</xdr:row>
      <xdr:rowOff>142875</xdr:rowOff>
    </xdr:to>
    <xdr:pic>
      <xdr:nvPicPr>
        <xdr:cNvPr id="28" name="図形 27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11401425"/>
          <a:ext cx="9972675" cy="3581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18</xdr:col>
      <xdr:colOff>85725</xdr:colOff>
      <xdr:row>103</xdr:row>
      <xdr:rowOff>152400</xdr:rowOff>
    </xdr:to>
    <xdr:pic>
      <xdr:nvPicPr>
        <xdr:cNvPr id="29" name="図形 2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7275" y="15201900"/>
          <a:ext cx="9991725" cy="3590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18</xdr:col>
      <xdr:colOff>85725</xdr:colOff>
      <xdr:row>124</xdr:row>
      <xdr:rowOff>152400</xdr:rowOff>
    </xdr:to>
    <xdr:pic>
      <xdr:nvPicPr>
        <xdr:cNvPr id="30" name="図形 29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7275" y="19002375"/>
          <a:ext cx="9991725" cy="3590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18</xdr:col>
      <xdr:colOff>76200</xdr:colOff>
      <xdr:row>145</xdr:row>
      <xdr:rowOff>161925</xdr:rowOff>
    </xdr:to>
    <xdr:pic>
      <xdr:nvPicPr>
        <xdr:cNvPr id="31" name="図形 30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7275" y="22802850"/>
          <a:ext cx="9982200" cy="3600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18</xdr:col>
      <xdr:colOff>95250</xdr:colOff>
      <xdr:row>166</xdr:row>
      <xdr:rowOff>152400</xdr:rowOff>
    </xdr:to>
    <xdr:pic>
      <xdr:nvPicPr>
        <xdr:cNvPr id="32" name="図形 31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7275" y="26603325"/>
          <a:ext cx="10001250" cy="3590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18</xdr:col>
      <xdr:colOff>38100</xdr:colOff>
      <xdr:row>187</xdr:row>
      <xdr:rowOff>133350</xdr:rowOff>
    </xdr:to>
    <xdr:pic>
      <xdr:nvPicPr>
        <xdr:cNvPr id="33" name="図形 32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57275" y="30403800"/>
          <a:ext cx="9944100" cy="357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18</xdr:col>
      <xdr:colOff>47625</xdr:colOff>
      <xdr:row>209</xdr:row>
      <xdr:rowOff>9525</xdr:rowOff>
    </xdr:to>
    <xdr:pic>
      <xdr:nvPicPr>
        <xdr:cNvPr id="34" name="図形 33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57275" y="34204275"/>
          <a:ext cx="9953625" cy="3629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18</xdr:col>
      <xdr:colOff>85725</xdr:colOff>
      <xdr:row>230</xdr:row>
      <xdr:rowOff>38100</xdr:rowOff>
    </xdr:to>
    <xdr:pic>
      <xdr:nvPicPr>
        <xdr:cNvPr id="35" name="図形 34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38004750"/>
          <a:ext cx="9991725" cy="3657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18</xdr:col>
      <xdr:colOff>66675</xdr:colOff>
      <xdr:row>250</xdr:row>
      <xdr:rowOff>171450</xdr:rowOff>
    </xdr:to>
    <xdr:pic>
      <xdr:nvPicPr>
        <xdr:cNvPr id="36" name="図形 35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57275" y="41805225"/>
          <a:ext cx="9972675" cy="360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18</xdr:col>
      <xdr:colOff>85725</xdr:colOff>
      <xdr:row>272</xdr:row>
      <xdr:rowOff>38100</xdr:rowOff>
    </xdr:to>
    <xdr:pic>
      <xdr:nvPicPr>
        <xdr:cNvPr id="37" name="図形 36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57275" y="45605700"/>
          <a:ext cx="9991725" cy="3657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18</xdr:col>
      <xdr:colOff>66675</xdr:colOff>
      <xdr:row>292</xdr:row>
      <xdr:rowOff>104775</xdr:rowOff>
    </xdr:to>
    <xdr:pic>
      <xdr:nvPicPr>
        <xdr:cNvPr id="38" name="図形 37"/>
        <xdr:cNvPicPr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57275" y="49406175"/>
          <a:ext cx="9972675" cy="3543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18</xdr:col>
      <xdr:colOff>104775</xdr:colOff>
      <xdr:row>314</xdr:row>
      <xdr:rowOff>0</xdr:rowOff>
    </xdr:to>
    <xdr:pic>
      <xdr:nvPicPr>
        <xdr:cNvPr id="39" name="図形 38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57275" y="53206650"/>
          <a:ext cx="10010775" cy="3619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18</xdr:col>
      <xdr:colOff>104775</xdr:colOff>
      <xdr:row>335</xdr:row>
      <xdr:rowOff>38100</xdr:rowOff>
    </xdr:to>
    <xdr:pic>
      <xdr:nvPicPr>
        <xdr:cNvPr id="40" name="図形 39"/>
        <xdr:cNvPicPr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57275" y="57007125"/>
          <a:ext cx="10010775" cy="3657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18</xdr:col>
      <xdr:colOff>161925</xdr:colOff>
      <xdr:row>355</xdr:row>
      <xdr:rowOff>114300</xdr:rowOff>
    </xdr:to>
    <xdr:pic>
      <xdr:nvPicPr>
        <xdr:cNvPr id="41" name="図形 40"/>
        <xdr:cNvPicPr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57275" y="60807600"/>
          <a:ext cx="10067925" cy="3552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18</xdr:col>
      <xdr:colOff>47625</xdr:colOff>
      <xdr:row>376</xdr:row>
      <xdr:rowOff>133350</xdr:rowOff>
    </xdr:to>
    <xdr:pic>
      <xdr:nvPicPr>
        <xdr:cNvPr id="42" name="図形 41"/>
        <xdr:cNvPicPr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57275" y="64608075"/>
          <a:ext cx="9953625" cy="357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18</xdr:col>
      <xdr:colOff>19050</xdr:colOff>
      <xdr:row>397</xdr:row>
      <xdr:rowOff>133350</xdr:rowOff>
    </xdr:to>
    <xdr:pic>
      <xdr:nvPicPr>
        <xdr:cNvPr id="43" name="図形 42"/>
        <xdr:cNvPicPr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57275" y="68408550"/>
          <a:ext cx="9925050" cy="3571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398</xdr:row>
      <xdr:rowOff>0</xdr:rowOff>
    </xdr:from>
    <xdr:to>
      <xdr:col>18</xdr:col>
      <xdr:colOff>76200</xdr:colOff>
      <xdr:row>417</xdr:row>
      <xdr:rowOff>123825</xdr:rowOff>
    </xdr:to>
    <xdr:pic>
      <xdr:nvPicPr>
        <xdr:cNvPr id="44" name="図形 43"/>
        <xdr:cNvPicPr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57275" y="72028050"/>
          <a:ext cx="9982200" cy="3562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420</xdr:row>
      <xdr:rowOff>0</xdr:rowOff>
    </xdr:from>
    <xdr:to>
      <xdr:col>18</xdr:col>
      <xdr:colOff>85725</xdr:colOff>
      <xdr:row>445</xdr:row>
      <xdr:rowOff>123825</xdr:rowOff>
    </xdr:to>
    <xdr:pic>
      <xdr:nvPicPr>
        <xdr:cNvPr id="45" name="図形 44"/>
        <xdr:cNvPicPr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57275" y="76009500"/>
          <a:ext cx="9991725" cy="4648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448</xdr:row>
      <xdr:rowOff>0</xdr:rowOff>
    </xdr:from>
    <xdr:to>
      <xdr:col>18</xdr:col>
      <xdr:colOff>57150</xdr:colOff>
      <xdr:row>473</xdr:row>
      <xdr:rowOff>123825</xdr:rowOff>
    </xdr:to>
    <xdr:pic>
      <xdr:nvPicPr>
        <xdr:cNvPr id="46" name="図形 45"/>
        <xdr:cNvPicPr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57275" y="81076800"/>
          <a:ext cx="9963150" cy="4648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475</xdr:row>
      <xdr:rowOff>0</xdr:rowOff>
    </xdr:from>
    <xdr:to>
      <xdr:col>18</xdr:col>
      <xdr:colOff>19050</xdr:colOff>
      <xdr:row>500</xdr:row>
      <xdr:rowOff>123825</xdr:rowOff>
    </xdr:to>
    <xdr:pic>
      <xdr:nvPicPr>
        <xdr:cNvPr id="47" name="図形 46"/>
        <xdr:cNvPicPr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85963125"/>
          <a:ext cx="9925050" cy="4648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502</xdr:row>
      <xdr:rowOff>0</xdr:rowOff>
    </xdr:from>
    <xdr:to>
      <xdr:col>18</xdr:col>
      <xdr:colOff>0</xdr:colOff>
      <xdr:row>528</xdr:row>
      <xdr:rowOff>38100</xdr:rowOff>
    </xdr:to>
    <xdr:pic>
      <xdr:nvPicPr>
        <xdr:cNvPr id="48" name="図形 47"/>
        <xdr:cNvPicPr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57275" y="90849450"/>
          <a:ext cx="9906000" cy="4743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529</xdr:row>
      <xdr:rowOff>0</xdr:rowOff>
    </xdr:from>
    <xdr:to>
      <xdr:col>18</xdr:col>
      <xdr:colOff>66675</xdr:colOff>
      <xdr:row>554</xdr:row>
      <xdr:rowOff>171450</xdr:rowOff>
    </xdr:to>
    <xdr:pic>
      <xdr:nvPicPr>
        <xdr:cNvPr id="49" name="図形 48"/>
        <xdr:cNvPicPr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57275" y="95735775"/>
          <a:ext cx="9972675" cy="469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557</xdr:row>
      <xdr:rowOff>0</xdr:rowOff>
    </xdr:from>
    <xdr:to>
      <xdr:col>18</xdr:col>
      <xdr:colOff>47625</xdr:colOff>
      <xdr:row>582</xdr:row>
      <xdr:rowOff>38100</xdr:rowOff>
    </xdr:to>
    <xdr:pic>
      <xdr:nvPicPr>
        <xdr:cNvPr id="50" name="図形 49"/>
        <xdr:cNvPicPr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57275" y="100803075"/>
          <a:ext cx="9953625" cy="456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584</xdr:row>
      <xdr:rowOff>0</xdr:rowOff>
    </xdr:from>
    <xdr:to>
      <xdr:col>18</xdr:col>
      <xdr:colOff>95250</xdr:colOff>
      <xdr:row>609</xdr:row>
      <xdr:rowOff>152400</xdr:rowOff>
    </xdr:to>
    <xdr:pic>
      <xdr:nvPicPr>
        <xdr:cNvPr id="51" name="図形 50"/>
        <xdr:cNvPicPr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57275" y="105689400"/>
          <a:ext cx="10001250" cy="467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611</xdr:row>
      <xdr:rowOff>0</xdr:rowOff>
    </xdr:from>
    <xdr:to>
      <xdr:col>18</xdr:col>
      <xdr:colOff>133350</xdr:colOff>
      <xdr:row>636</xdr:row>
      <xdr:rowOff>152400</xdr:rowOff>
    </xdr:to>
    <xdr:pic>
      <xdr:nvPicPr>
        <xdr:cNvPr id="52" name="図形 51"/>
        <xdr:cNvPicPr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57275" y="110575725"/>
          <a:ext cx="10039350" cy="467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639</xdr:row>
      <xdr:rowOff>0</xdr:rowOff>
    </xdr:from>
    <xdr:to>
      <xdr:col>18</xdr:col>
      <xdr:colOff>123825</xdr:colOff>
      <xdr:row>665</xdr:row>
      <xdr:rowOff>9525</xdr:rowOff>
    </xdr:to>
    <xdr:pic>
      <xdr:nvPicPr>
        <xdr:cNvPr id="53" name="図形 52"/>
        <xdr:cNvPicPr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57275" y="115643025"/>
          <a:ext cx="10029825" cy="471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666</xdr:row>
      <xdr:rowOff>0</xdr:rowOff>
    </xdr:from>
    <xdr:to>
      <xdr:col>18</xdr:col>
      <xdr:colOff>85725</xdr:colOff>
      <xdr:row>691</xdr:row>
      <xdr:rowOff>161925</xdr:rowOff>
    </xdr:to>
    <xdr:pic>
      <xdr:nvPicPr>
        <xdr:cNvPr id="54" name="図形 53"/>
        <xdr:cNvPicPr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57275" y="120529350"/>
          <a:ext cx="9991725" cy="468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693</xdr:row>
      <xdr:rowOff>0</xdr:rowOff>
    </xdr:from>
    <xdr:to>
      <xdr:col>18</xdr:col>
      <xdr:colOff>66675</xdr:colOff>
      <xdr:row>718</xdr:row>
      <xdr:rowOff>161925</xdr:rowOff>
    </xdr:to>
    <xdr:pic>
      <xdr:nvPicPr>
        <xdr:cNvPr id="55" name="図形 54"/>
        <xdr:cNvPicPr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57275" y="125415675"/>
          <a:ext cx="9972675" cy="468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720</xdr:row>
      <xdr:rowOff>0</xdr:rowOff>
    </xdr:from>
    <xdr:to>
      <xdr:col>18</xdr:col>
      <xdr:colOff>95250</xdr:colOff>
      <xdr:row>746</xdr:row>
      <xdr:rowOff>19050</xdr:rowOff>
    </xdr:to>
    <xdr:pic>
      <xdr:nvPicPr>
        <xdr:cNvPr id="56" name="図形 55"/>
        <xdr:cNvPicPr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57275" y="130302000"/>
          <a:ext cx="10001250" cy="472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748</xdr:row>
      <xdr:rowOff>0</xdr:rowOff>
    </xdr:from>
    <xdr:to>
      <xdr:col>18</xdr:col>
      <xdr:colOff>66675</xdr:colOff>
      <xdr:row>774</xdr:row>
      <xdr:rowOff>57150</xdr:rowOff>
    </xdr:to>
    <xdr:pic>
      <xdr:nvPicPr>
        <xdr:cNvPr id="57" name="図形 56"/>
        <xdr:cNvPicPr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57275" y="135369300"/>
          <a:ext cx="9972675" cy="476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775</xdr:row>
      <xdr:rowOff>0</xdr:rowOff>
    </xdr:from>
    <xdr:to>
      <xdr:col>18</xdr:col>
      <xdr:colOff>66675</xdr:colOff>
      <xdr:row>801</xdr:row>
      <xdr:rowOff>28575</xdr:rowOff>
    </xdr:to>
    <xdr:pic>
      <xdr:nvPicPr>
        <xdr:cNvPr id="58" name="図形 57"/>
        <xdr:cNvPicPr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57275" y="140255625"/>
          <a:ext cx="9972675" cy="47339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workbookViewId="0">
      <pane xSplit="1" ySplit="8" topLeftCell="B51" activePane="bottomRight" state="frozen"/>
      <selection/>
      <selection pane="topRight"/>
      <selection pane="bottomLeft"/>
      <selection pane="bottomRight" activeCell="E43" sqref="E43"/>
    </sheetView>
  </sheetViews>
  <sheetFormatPr defaultColWidth="9" defaultRowHeight="18.75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3">
      <c r="A1" s="17" t="s">
        <v>0</v>
      </c>
      <c r="C1" t="s">
        <v>1</v>
      </c>
    </row>
    <row r="2" spans="1:4">
      <c r="A2" s="17" t="s">
        <v>2</v>
      </c>
      <c r="C2" t="s">
        <v>3</v>
      </c>
      <c r="D2" t="s">
        <v>4</v>
      </c>
    </row>
    <row r="3" spans="1:3">
      <c r="A3" s="17" t="s">
        <v>5</v>
      </c>
      <c r="C3" s="18">
        <v>100000</v>
      </c>
    </row>
    <row r="4" spans="1:3">
      <c r="A4" s="17" t="s">
        <v>6</v>
      </c>
      <c r="C4" s="18" t="s">
        <v>7</v>
      </c>
    </row>
    <row r="5" ht="19.5" spans="1:3">
      <c r="A5" s="17" t="s">
        <v>8</v>
      </c>
      <c r="C5" s="18" t="s">
        <v>9</v>
      </c>
    </row>
    <row r="6" ht="19.5" spans="1:15">
      <c r="A6" s="19" t="s">
        <v>10</v>
      </c>
      <c r="B6" s="19" t="s">
        <v>11</v>
      </c>
      <c r="C6" s="19" t="s">
        <v>11</v>
      </c>
      <c r="D6" s="20" t="s">
        <v>12</v>
      </c>
      <c r="E6" s="21"/>
      <c r="F6" s="22"/>
      <c r="G6" s="23" t="s">
        <v>13</v>
      </c>
      <c r="H6" s="24"/>
      <c r="I6" s="72"/>
      <c r="J6" s="23" t="s">
        <v>14</v>
      </c>
      <c r="K6" s="24"/>
      <c r="L6" s="72"/>
      <c r="M6" s="23" t="s">
        <v>15</v>
      </c>
      <c r="N6" s="24"/>
      <c r="O6" s="72"/>
    </row>
    <row r="7" ht="19.5" spans="1:15">
      <c r="A7" s="25"/>
      <c r="B7" s="25" t="s">
        <v>16</v>
      </c>
      <c r="C7" s="26" t="s">
        <v>17</v>
      </c>
      <c r="D7" s="27">
        <v>1.27</v>
      </c>
      <c r="E7" s="28">
        <v>1.5</v>
      </c>
      <c r="F7" s="29">
        <v>2</v>
      </c>
      <c r="G7" s="27">
        <v>1.27</v>
      </c>
      <c r="H7" s="28">
        <v>1.5</v>
      </c>
      <c r="I7" s="29">
        <v>2</v>
      </c>
      <c r="J7" s="27">
        <v>1.27</v>
      </c>
      <c r="K7" s="28">
        <v>1.5</v>
      </c>
      <c r="L7" s="29">
        <v>2</v>
      </c>
      <c r="M7" s="27">
        <v>1.27</v>
      </c>
      <c r="N7" s="28">
        <v>1.5</v>
      </c>
      <c r="O7" s="29">
        <v>2</v>
      </c>
    </row>
    <row r="8" ht="19.5" spans="1:15">
      <c r="A8" s="30" t="s">
        <v>18</v>
      </c>
      <c r="B8" s="31"/>
      <c r="C8" s="32"/>
      <c r="D8" s="33"/>
      <c r="E8" s="34"/>
      <c r="F8" s="35"/>
      <c r="G8" s="36">
        <f>C3</f>
        <v>100000</v>
      </c>
      <c r="H8" s="37">
        <f>C3</f>
        <v>100000</v>
      </c>
      <c r="I8" s="73">
        <f>C3</f>
        <v>100000</v>
      </c>
      <c r="J8" s="74" t="s">
        <v>14</v>
      </c>
      <c r="K8" s="75"/>
      <c r="L8" s="76"/>
      <c r="M8" s="74"/>
      <c r="N8" s="75"/>
      <c r="O8" s="76"/>
    </row>
    <row r="9" spans="1:18">
      <c r="A9" s="38">
        <v>1</v>
      </c>
      <c r="B9" s="39">
        <v>44321</v>
      </c>
      <c r="C9" s="40">
        <v>1</v>
      </c>
      <c r="D9" s="41">
        <v>-1</v>
      </c>
      <c r="E9" s="42">
        <v>-1</v>
      </c>
      <c r="F9" s="43">
        <v>-1</v>
      </c>
      <c r="G9" s="44">
        <f>IF(D9="","",G8+M9)</f>
        <v>97000</v>
      </c>
      <c r="H9" s="44">
        <f t="shared" ref="H9" si="0">IF(E9="","",H8+N9)</f>
        <v>97000</v>
      </c>
      <c r="I9" s="44">
        <f t="shared" ref="I9" si="1">IF(F9="","",I8+O9)</f>
        <v>97000</v>
      </c>
      <c r="J9" s="77">
        <f>IF(G8="","",G8*0.03)</f>
        <v>3000</v>
      </c>
      <c r="K9" s="78">
        <f>IF(H8="","",H8*0.03)</f>
        <v>3000</v>
      </c>
      <c r="L9" s="79">
        <f>IF(I8="","",I8*0.03)</f>
        <v>3000</v>
      </c>
      <c r="M9" s="77">
        <f>IF(D9="","",J9*D9)</f>
        <v>-3000</v>
      </c>
      <c r="N9" s="78">
        <f>IF(E9="","",K9*E9)</f>
        <v>-3000</v>
      </c>
      <c r="O9" s="79">
        <f>IF(F9="","",L9*F9)</f>
        <v>-3000</v>
      </c>
      <c r="P9" s="80"/>
      <c r="Q9" s="80"/>
      <c r="R9" s="80"/>
    </row>
    <row r="10" spans="1:18">
      <c r="A10" s="38">
        <v>2</v>
      </c>
      <c r="B10" s="45">
        <v>44321</v>
      </c>
      <c r="C10" s="46">
        <v>2</v>
      </c>
      <c r="D10" s="47">
        <v>1.27</v>
      </c>
      <c r="E10" s="48">
        <v>1.5</v>
      </c>
      <c r="F10" s="49">
        <v>-1</v>
      </c>
      <c r="G10" s="44">
        <f t="shared" ref="G10:G43" si="2">IF(D10="","",G9+M10)</f>
        <v>100695.7</v>
      </c>
      <c r="H10" s="44">
        <f t="shared" ref="H10:H42" si="3">IF(E10="","",H9+N10)</f>
        <v>101365</v>
      </c>
      <c r="I10" s="44">
        <f t="shared" ref="I10:I42" si="4">IF(F10="","",I9+O10)</f>
        <v>94090</v>
      </c>
      <c r="J10" s="81">
        <f t="shared" ref="J10:J12" si="5">IF(G9="","",G9*0.03)</f>
        <v>2910</v>
      </c>
      <c r="K10" s="82">
        <f t="shared" ref="K10:K12" si="6">IF(H9="","",H9*0.03)</f>
        <v>2910</v>
      </c>
      <c r="L10" s="83">
        <f t="shared" ref="L10:L12" si="7">IF(I9="","",I9*0.03)</f>
        <v>2910</v>
      </c>
      <c r="M10" s="81">
        <f t="shared" ref="M10:M12" si="8">IF(D10="","",J10*D10)</f>
        <v>3695.7</v>
      </c>
      <c r="N10" s="82">
        <f t="shared" ref="N10:N12" si="9">IF(E10="","",K10*E10)</f>
        <v>4365</v>
      </c>
      <c r="O10" s="83">
        <f t="shared" ref="O10:O12" si="10">IF(F10="","",L10*F10)</f>
        <v>-2910</v>
      </c>
      <c r="P10" s="80"/>
      <c r="Q10" s="80"/>
      <c r="R10" s="80"/>
    </row>
    <row r="11" spans="1:18">
      <c r="A11" s="38">
        <v>3</v>
      </c>
      <c r="B11" s="45">
        <v>44329</v>
      </c>
      <c r="C11" s="46">
        <v>2</v>
      </c>
      <c r="D11" s="47">
        <v>1.27</v>
      </c>
      <c r="E11" s="48">
        <v>1.5</v>
      </c>
      <c r="F11" s="50">
        <v>-1</v>
      </c>
      <c r="G11" s="44">
        <f t="shared" si="2"/>
        <v>104532.20617</v>
      </c>
      <c r="H11" s="44">
        <f t="shared" si="3"/>
        <v>105926.425</v>
      </c>
      <c r="I11" s="44">
        <f t="shared" si="4"/>
        <v>91267.3</v>
      </c>
      <c r="J11" s="81">
        <f t="shared" si="5"/>
        <v>3020.871</v>
      </c>
      <c r="K11" s="82">
        <f t="shared" si="6"/>
        <v>3040.95</v>
      </c>
      <c r="L11" s="83">
        <f t="shared" si="7"/>
        <v>2822.7</v>
      </c>
      <c r="M11" s="81">
        <f t="shared" si="8"/>
        <v>3836.50617</v>
      </c>
      <c r="N11" s="82">
        <f t="shared" si="9"/>
        <v>4561.425</v>
      </c>
      <c r="O11" s="83">
        <f t="shared" si="10"/>
        <v>-2822.7</v>
      </c>
      <c r="P11" s="80"/>
      <c r="Q11" s="80"/>
      <c r="R11" s="80"/>
    </row>
    <row r="12" spans="1:18">
      <c r="A12" s="38">
        <v>4</v>
      </c>
      <c r="B12" s="45">
        <v>44333</v>
      </c>
      <c r="C12" s="46">
        <v>2</v>
      </c>
      <c r="D12" s="47">
        <v>-1</v>
      </c>
      <c r="E12" s="48">
        <v>-1</v>
      </c>
      <c r="F12" s="49">
        <v>-1</v>
      </c>
      <c r="G12" s="44">
        <f t="shared" si="2"/>
        <v>101396.2399849</v>
      </c>
      <c r="H12" s="44">
        <f t="shared" si="3"/>
        <v>102748.63225</v>
      </c>
      <c r="I12" s="44">
        <f t="shared" si="4"/>
        <v>88529.281</v>
      </c>
      <c r="J12" s="81">
        <f t="shared" si="5"/>
        <v>3135.9661851</v>
      </c>
      <c r="K12" s="82">
        <f t="shared" si="6"/>
        <v>3177.79275</v>
      </c>
      <c r="L12" s="83">
        <f t="shared" si="7"/>
        <v>2738.019</v>
      </c>
      <c r="M12" s="81">
        <f t="shared" si="8"/>
        <v>-3135.9661851</v>
      </c>
      <c r="N12" s="82">
        <f t="shared" si="9"/>
        <v>-3177.79275</v>
      </c>
      <c r="O12" s="83">
        <f t="shared" si="10"/>
        <v>-2738.019</v>
      </c>
      <c r="P12" s="80"/>
      <c r="Q12" s="80"/>
      <c r="R12" s="80"/>
    </row>
    <row r="13" spans="1:18">
      <c r="A13" s="38">
        <v>5</v>
      </c>
      <c r="B13" s="45">
        <v>44333</v>
      </c>
      <c r="C13" s="46">
        <v>2</v>
      </c>
      <c r="D13" s="47">
        <v>-1</v>
      </c>
      <c r="E13" s="48">
        <v>-1</v>
      </c>
      <c r="F13" s="50">
        <v>-1</v>
      </c>
      <c r="G13" s="44">
        <f t="shared" si="2"/>
        <v>98354.352785353</v>
      </c>
      <c r="H13" s="44">
        <f t="shared" si="3"/>
        <v>99666.1732825</v>
      </c>
      <c r="I13" s="44">
        <f t="shared" si="4"/>
        <v>85873.40257</v>
      </c>
      <c r="J13" s="81">
        <f t="shared" ref="J13:J58" si="11">IF(G12="","",G12*0.03)</f>
        <v>3041.887199547</v>
      </c>
      <c r="K13" s="82">
        <f t="shared" ref="K13:K58" si="12">IF(H12="","",H12*0.03)</f>
        <v>3082.4589675</v>
      </c>
      <c r="L13" s="83">
        <f t="shared" ref="L13:L58" si="13">IF(I12="","",I12*0.03)</f>
        <v>2655.87843</v>
      </c>
      <c r="M13" s="81">
        <f t="shared" ref="M13:M58" si="14">IF(D13="","",J13*D13)</f>
        <v>-3041.887199547</v>
      </c>
      <c r="N13" s="82">
        <f t="shared" ref="N13:N58" si="15">IF(E13="","",K13*E13)</f>
        <v>-3082.4589675</v>
      </c>
      <c r="O13" s="83">
        <f t="shared" ref="O13:O58" si="16">IF(F13="","",L13*F13)</f>
        <v>-2655.87843</v>
      </c>
      <c r="P13" s="80"/>
      <c r="Q13" s="80"/>
      <c r="R13" s="80"/>
    </row>
    <row r="14" spans="1:18">
      <c r="A14" s="38">
        <v>6</v>
      </c>
      <c r="B14" s="45">
        <v>44348</v>
      </c>
      <c r="C14" s="46">
        <v>2</v>
      </c>
      <c r="D14" s="47">
        <v>1.27</v>
      </c>
      <c r="E14" s="48">
        <v>1.5</v>
      </c>
      <c r="F14" s="49">
        <v>2</v>
      </c>
      <c r="G14" s="44">
        <f t="shared" si="2"/>
        <v>102101.653626475</v>
      </c>
      <c r="H14" s="44">
        <f t="shared" si="3"/>
        <v>104151.151080213</v>
      </c>
      <c r="I14" s="44">
        <f t="shared" si="4"/>
        <v>91025.8067242</v>
      </c>
      <c r="J14" s="81">
        <f t="shared" si="11"/>
        <v>2950.63058356059</v>
      </c>
      <c r="K14" s="82">
        <f t="shared" si="12"/>
        <v>2989.985198475</v>
      </c>
      <c r="L14" s="83">
        <f t="shared" si="13"/>
        <v>2576.2020771</v>
      </c>
      <c r="M14" s="81">
        <f t="shared" si="14"/>
        <v>3747.30084112195</v>
      </c>
      <c r="N14" s="82">
        <f t="shared" si="15"/>
        <v>4484.9777977125</v>
      </c>
      <c r="O14" s="83">
        <f t="shared" si="16"/>
        <v>5152.4041542</v>
      </c>
      <c r="P14" s="80"/>
      <c r="Q14" s="80"/>
      <c r="R14" s="80"/>
    </row>
    <row r="15" spans="1:18">
      <c r="A15" s="38">
        <v>7</v>
      </c>
      <c r="B15" s="45">
        <v>44350</v>
      </c>
      <c r="C15" s="46">
        <v>1</v>
      </c>
      <c r="D15" s="47">
        <v>1.27</v>
      </c>
      <c r="E15" s="48">
        <v>1.5</v>
      </c>
      <c r="F15" s="49">
        <v>2</v>
      </c>
      <c r="G15" s="44">
        <f t="shared" si="2"/>
        <v>105991.726629644</v>
      </c>
      <c r="H15" s="44">
        <f t="shared" si="3"/>
        <v>108837.952878822</v>
      </c>
      <c r="I15" s="44">
        <f t="shared" si="4"/>
        <v>96487.355127652</v>
      </c>
      <c r="J15" s="81">
        <f t="shared" si="11"/>
        <v>3063.04960879425</v>
      </c>
      <c r="K15" s="82">
        <f t="shared" si="12"/>
        <v>3124.53453240638</v>
      </c>
      <c r="L15" s="83">
        <f t="shared" si="13"/>
        <v>2730.774201726</v>
      </c>
      <c r="M15" s="81">
        <f t="shared" si="14"/>
        <v>3890.0730031687</v>
      </c>
      <c r="N15" s="82">
        <f t="shared" si="15"/>
        <v>4686.80179860956</v>
      </c>
      <c r="O15" s="83">
        <f t="shared" si="16"/>
        <v>5461.548403452</v>
      </c>
      <c r="P15" s="80"/>
      <c r="Q15" s="80"/>
      <c r="R15" s="80"/>
    </row>
    <row r="16" spans="1:18">
      <c r="A16" s="38">
        <v>8</v>
      </c>
      <c r="B16" s="45">
        <v>44354</v>
      </c>
      <c r="C16" s="46">
        <v>2</v>
      </c>
      <c r="D16" s="47">
        <v>1.27</v>
      </c>
      <c r="E16" s="48">
        <v>1.5</v>
      </c>
      <c r="F16" s="49">
        <v>2</v>
      </c>
      <c r="G16" s="44">
        <f t="shared" si="2"/>
        <v>110030.011414233</v>
      </c>
      <c r="H16" s="44">
        <f t="shared" si="3"/>
        <v>113735.660758369</v>
      </c>
      <c r="I16" s="44">
        <f t="shared" si="4"/>
        <v>102276.596435311</v>
      </c>
      <c r="J16" s="81">
        <f t="shared" si="11"/>
        <v>3179.75179888931</v>
      </c>
      <c r="K16" s="82">
        <f t="shared" si="12"/>
        <v>3265.13858636466</v>
      </c>
      <c r="L16" s="83">
        <f t="shared" si="13"/>
        <v>2894.62065382956</v>
      </c>
      <c r="M16" s="81">
        <f t="shared" si="14"/>
        <v>4038.28478458942</v>
      </c>
      <c r="N16" s="82">
        <f t="shared" si="15"/>
        <v>4897.70787954699</v>
      </c>
      <c r="O16" s="83">
        <f t="shared" si="16"/>
        <v>5789.24130765912</v>
      </c>
      <c r="P16" s="80"/>
      <c r="Q16" s="80"/>
      <c r="R16" s="80"/>
    </row>
    <row r="17" spans="1:18">
      <c r="A17" s="38">
        <v>9</v>
      </c>
      <c r="B17" s="45">
        <v>44354</v>
      </c>
      <c r="C17" s="46">
        <v>2</v>
      </c>
      <c r="D17" s="47">
        <v>-1</v>
      </c>
      <c r="E17" s="48">
        <v>-1</v>
      </c>
      <c r="F17" s="49">
        <v>-1</v>
      </c>
      <c r="G17" s="44">
        <f t="shared" si="2"/>
        <v>106729.111071806</v>
      </c>
      <c r="H17" s="44">
        <f t="shared" si="3"/>
        <v>110323.590935618</v>
      </c>
      <c r="I17" s="44">
        <f t="shared" si="4"/>
        <v>99208.2985422518</v>
      </c>
      <c r="J17" s="81">
        <f t="shared" si="11"/>
        <v>3300.90034242699</v>
      </c>
      <c r="K17" s="82">
        <f t="shared" si="12"/>
        <v>3412.06982275107</v>
      </c>
      <c r="L17" s="83">
        <f t="shared" si="13"/>
        <v>3068.29789305933</v>
      </c>
      <c r="M17" s="81">
        <f t="shared" si="14"/>
        <v>-3300.90034242699</v>
      </c>
      <c r="N17" s="82">
        <f t="shared" si="15"/>
        <v>-3412.06982275107</v>
      </c>
      <c r="O17" s="83">
        <f t="shared" si="16"/>
        <v>-3068.29789305933</v>
      </c>
      <c r="P17" s="80"/>
      <c r="Q17" s="80"/>
      <c r="R17" s="80"/>
    </row>
    <row r="18" spans="1:18">
      <c r="A18" s="38">
        <v>10</v>
      </c>
      <c r="B18" s="45">
        <v>44355</v>
      </c>
      <c r="C18" s="46">
        <v>1</v>
      </c>
      <c r="D18" s="47">
        <v>-1</v>
      </c>
      <c r="E18" s="48">
        <v>-1</v>
      </c>
      <c r="F18" s="49">
        <v>-1</v>
      </c>
      <c r="G18" s="44">
        <f t="shared" si="2"/>
        <v>103527.237739652</v>
      </c>
      <c r="H18" s="44">
        <f t="shared" si="3"/>
        <v>107013.883207549</v>
      </c>
      <c r="I18" s="44">
        <f t="shared" si="4"/>
        <v>96232.0495859842</v>
      </c>
      <c r="J18" s="81">
        <f t="shared" si="11"/>
        <v>3201.87333215418</v>
      </c>
      <c r="K18" s="82">
        <f t="shared" si="12"/>
        <v>3309.70772806854</v>
      </c>
      <c r="L18" s="83">
        <f t="shared" si="13"/>
        <v>2976.24895626755</v>
      </c>
      <c r="M18" s="81">
        <f t="shared" si="14"/>
        <v>-3201.87333215418</v>
      </c>
      <c r="N18" s="82">
        <f t="shared" si="15"/>
        <v>-3309.70772806854</v>
      </c>
      <c r="O18" s="83">
        <f t="shared" si="16"/>
        <v>-2976.24895626755</v>
      </c>
      <c r="P18" s="80"/>
      <c r="Q18" s="80"/>
      <c r="R18" s="80"/>
    </row>
    <row r="19" spans="1:18">
      <c r="A19" s="38">
        <v>11</v>
      </c>
      <c r="B19" s="45">
        <v>44361</v>
      </c>
      <c r="C19" s="46">
        <v>1</v>
      </c>
      <c r="D19" s="47">
        <v>-1</v>
      </c>
      <c r="E19" s="48">
        <v>-1</v>
      </c>
      <c r="F19" s="49">
        <v>-1</v>
      </c>
      <c r="G19" s="44">
        <f t="shared" si="2"/>
        <v>100421.420607462</v>
      </c>
      <c r="H19" s="44">
        <f t="shared" si="3"/>
        <v>103803.466711323</v>
      </c>
      <c r="I19" s="44">
        <f t="shared" si="4"/>
        <v>93345.0880984047</v>
      </c>
      <c r="J19" s="81">
        <f t="shared" si="11"/>
        <v>3105.81713218956</v>
      </c>
      <c r="K19" s="82">
        <f t="shared" si="12"/>
        <v>3210.41649622648</v>
      </c>
      <c r="L19" s="83">
        <f t="shared" si="13"/>
        <v>2886.96148757953</v>
      </c>
      <c r="M19" s="81">
        <f t="shared" si="14"/>
        <v>-3105.81713218956</v>
      </c>
      <c r="N19" s="82">
        <f t="shared" si="15"/>
        <v>-3210.41649622648</v>
      </c>
      <c r="O19" s="83">
        <f t="shared" si="16"/>
        <v>-2886.96148757953</v>
      </c>
      <c r="P19" s="80"/>
      <c r="Q19" s="80"/>
      <c r="R19" s="80"/>
    </row>
    <row r="20" spans="1:18">
      <c r="A20" s="38">
        <v>12</v>
      </c>
      <c r="B20" s="45">
        <v>44362</v>
      </c>
      <c r="C20" s="46">
        <v>1</v>
      </c>
      <c r="D20" s="47">
        <v>-1</v>
      </c>
      <c r="E20" s="48">
        <v>-1</v>
      </c>
      <c r="F20" s="49">
        <v>-1</v>
      </c>
      <c r="G20" s="44">
        <f t="shared" si="2"/>
        <v>97408.7779892385</v>
      </c>
      <c r="H20" s="44">
        <f t="shared" si="3"/>
        <v>100689.362709983</v>
      </c>
      <c r="I20" s="44">
        <f t="shared" si="4"/>
        <v>90544.7354554526</v>
      </c>
      <c r="J20" s="81">
        <f t="shared" si="11"/>
        <v>3012.64261822387</v>
      </c>
      <c r="K20" s="82">
        <f t="shared" si="12"/>
        <v>3114.10400133969</v>
      </c>
      <c r="L20" s="83">
        <f t="shared" si="13"/>
        <v>2800.35264295214</v>
      </c>
      <c r="M20" s="81">
        <f t="shared" si="14"/>
        <v>-3012.64261822387</v>
      </c>
      <c r="N20" s="82">
        <f t="shared" si="15"/>
        <v>-3114.10400133969</v>
      </c>
      <c r="O20" s="83">
        <f t="shared" si="16"/>
        <v>-2800.35264295214</v>
      </c>
      <c r="P20" s="80"/>
      <c r="Q20" s="80"/>
      <c r="R20" s="80"/>
    </row>
    <row r="21" spans="1:18">
      <c r="A21" s="38">
        <v>13</v>
      </c>
      <c r="B21" s="45">
        <v>44363</v>
      </c>
      <c r="C21" s="46">
        <v>2</v>
      </c>
      <c r="D21" s="47">
        <v>1.27</v>
      </c>
      <c r="E21" s="48">
        <v>1.5</v>
      </c>
      <c r="F21" s="49">
        <v>-1</v>
      </c>
      <c r="G21" s="44">
        <f t="shared" si="2"/>
        <v>101120.052430628</v>
      </c>
      <c r="H21" s="44">
        <f t="shared" si="3"/>
        <v>105220.384031933</v>
      </c>
      <c r="I21" s="44">
        <f t="shared" si="4"/>
        <v>87828.393391789</v>
      </c>
      <c r="J21" s="81">
        <f t="shared" si="11"/>
        <v>2922.26333967715</v>
      </c>
      <c r="K21" s="82">
        <f t="shared" si="12"/>
        <v>3020.6808812995</v>
      </c>
      <c r="L21" s="83">
        <f t="shared" si="13"/>
        <v>2716.34206366358</v>
      </c>
      <c r="M21" s="81">
        <f t="shared" si="14"/>
        <v>3711.27444138999</v>
      </c>
      <c r="N21" s="82">
        <f t="shared" si="15"/>
        <v>4531.02132194925</v>
      </c>
      <c r="O21" s="83">
        <f t="shared" si="16"/>
        <v>-2716.34206366358</v>
      </c>
      <c r="P21" s="80"/>
      <c r="Q21" s="80"/>
      <c r="R21" s="80"/>
    </row>
    <row r="22" spans="1:18">
      <c r="A22" s="38">
        <v>14</v>
      </c>
      <c r="B22" s="45">
        <v>44369</v>
      </c>
      <c r="C22" s="46">
        <v>1</v>
      </c>
      <c r="D22" s="47">
        <v>1.27</v>
      </c>
      <c r="E22" s="48">
        <v>1.5</v>
      </c>
      <c r="F22" s="49">
        <v>2</v>
      </c>
      <c r="G22" s="44">
        <f t="shared" si="2"/>
        <v>104972.726428235</v>
      </c>
      <c r="H22" s="44">
        <f t="shared" si="3"/>
        <v>109955.30131337</v>
      </c>
      <c r="I22" s="44">
        <f t="shared" si="4"/>
        <v>93098.0969952963</v>
      </c>
      <c r="J22" s="81">
        <f t="shared" si="11"/>
        <v>3033.60157291885</v>
      </c>
      <c r="K22" s="82">
        <f t="shared" si="12"/>
        <v>3156.61152095798</v>
      </c>
      <c r="L22" s="83">
        <f t="shared" si="13"/>
        <v>2634.85180175367</v>
      </c>
      <c r="M22" s="81">
        <f t="shared" si="14"/>
        <v>3852.67399760695</v>
      </c>
      <c r="N22" s="82">
        <f t="shared" si="15"/>
        <v>4734.91728143696</v>
      </c>
      <c r="O22" s="83">
        <f t="shared" si="16"/>
        <v>5269.70360350734</v>
      </c>
      <c r="P22" s="80"/>
      <c r="Q22" s="80"/>
      <c r="R22" s="80"/>
    </row>
    <row r="23" spans="1:18">
      <c r="A23" s="38">
        <v>15</v>
      </c>
      <c r="B23" s="45">
        <v>44383</v>
      </c>
      <c r="C23" s="46">
        <v>2</v>
      </c>
      <c r="D23" s="47">
        <v>1.27</v>
      </c>
      <c r="E23" s="48">
        <v>1.5</v>
      </c>
      <c r="F23" s="50">
        <v>2</v>
      </c>
      <c r="G23" s="44">
        <f t="shared" si="2"/>
        <v>108972.187305151</v>
      </c>
      <c r="H23" s="44">
        <f t="shared" si="3"/>
        <v>114903.289872471</v>
      </c>
      <c r="I23" s="44">
        <f t="shared" si="4"/>
        <v>98683.9828150141</v>
      </c>
      <c r="J23" s="81">
        <f t="shared" si="11"/>
        <v>3149.18179284706</v>
      </c>
      <c r="K23" s="82">
        <f t="shared" si="12"/>
        <v>3298.65903940109</v>
      </c>
      <c r="L23" s="83">
        <f t="shared" si="13"/>
        <v>2792.94290985889</v>
      </c>
      <c r="M23" s="81">
        <f t="shared" si="14"/>
        <v>3999.46087691577</v>
      </c>
      <c r="N23" s="82">
        <f t="shared" si="15"/>
        <v>4947.98855910163</v>
      </c>
      <c r="O23" s="83">
        <f t="shared" si="16"/>
        <v>5585.88581971778</v>
      </c>
      <c r="P23" s="80"/>
      <c r="Q23" s="80"/>
      <c r="R23" s="80"/>
    </row>
    <row r="24" spans="1:18">
      <c r="A24" s="38">
        <v>16</v>
      </c>
      <c r="B24" s="45">
        <v>44385</v>
      </c>
      <c r="C24" s="46">
        <v>2</v>
      </c>
      <c r="D24" s="47">
        <v>1.27</v>
      </c>
      <c r="E24" s="48">
        <v>1.5</v>
      </c>
      <c r="F24" s="49">
        <v>2</v>
      </c>
      <c r="G24" s="44">
        <f t="shared" si="2"/>
        <v>113124.027641477</v>
      </c>
      <c r="H24" s="44">
        <f t="shared" si="3"/>
        <v>120073.937916732</v>
      </c>
      <c r="I24" s="44">
        <f t="shared" si="4"/>
        <v>104605.021783915</v>
      </c>
      <c r="J24" s="81">
        <f t="shared" si="11"/>
        <v>3269.16561915454</v>
      </c>
      <c r="K24" s="82">
        <f t="shared" si="12"/>
        <v>3447.09869617413</v>
      </c>
      <c r="L24" s="83">
        <f t="shared" si="13"/>
        <v>2960.51948445042</v>
      </c>
      <c r="M24" s="81">
        <f t="shared" si="14"/>
        <v>4151.84033632626</v>
      </c>
      <c r="N24" s="82">
        <f t="shared" si="15"/>
        <v>5170.6480442612</v>
      </c>
      <c r="O24" s="83">
        <f t="shared" si="16"/>
        <v>5921.03896890085</v>
      </c>
      <c r="P24" s="80"/>
      <c r="Q24" s="80"/>
      <c r="R24" s="80"/>
    </row>
    <row r="25" spans="1:18">
      <c r="A25" s="38">
        <v>17</v>
      </c>
      <c r="B25" s="45">
        <v>44386</v>
      </c>
      <c r="C25" s="46">
        <v>1</v>
      </c>
      <c r="D25" s="47">
        <v>1.27</v>
      </c>
      <c r="E25" s="48">
        <v>1.5</v>
      </c>
      <c r="F25" s="49">
        <v>2</v>
      </c>
      <c r="G25" s="44">
        <f t="shared" si="2"/>
        <v>117434.053094618</v>
      </c>
      <c r="H25" s="44">
        <f t="shared" si="3"/>
        <v>125477.265122985</v>
      </c>
      <c r="I25" s="44">
        <f t="shared" si="4"/>
        <v>110881.32309095</v>
      </c>
      <c r="J25" s="81">
        <f t="shared" si="11"/>
        <v>3393.72082924432</v>
      </c>
      <c r="K25" s="82">
        <f t="shared" si="12"/>
        <v>3602.21813750197</v>
      </c>
      <c r="L25" s="83">
        <f t="shared" si="13"/>
        <v>3138.15065351745</v>
      </c>
      <c r="M25" s="81">
        <f t="shared" si="14"/>
        <v>4310.02545314029</v>
      </c>
      <c r="N25" s="82">
        <f t="shared" si="15"/>
        <v>5403.32720625295</v>
      </c>
      <c r="O25" s="83">
        <f t="shared" si="16"/>
        <v>6276.3013070349</v>
      </c>
      <c r="P25" s="80"/>
      <c r="Q25" s="80"/>
      <c r="R25" s="80"/>
    </row>
    <row r="26" spans="1:18">
      <c r="A26" s="38">
        <v>18</v>
      </c>
      <c r="B26" s="45">
        <v>44389</v>
      </c>
      <c r="C26" s="46">
        <v>1</v>
      </c>
      <c r="D26" s="47">
        <v>1.27</v>
      </c>
      <c r="E26" s="48">
        <v>1.5</v>
      </c>
      <c r="F26" s="49">
        <v>2</v>
      </c>
      <c r="G26" s="44">
        <f t="shared" si="2"/>
        <v>121908.290517523</v>
      </c>
      <c r="H26" s="44">
        <f t="shared" si="3"/>
        <v>131123.74205352</v>
      </c>
      <c r="I26" s="44">
        <f t="shared" si="4"/>
        <v>117534.202476407</v>
      </c>
      <c r="J26" s="81">
        <f t="shared" si="11"/>
        <v>3523.02159283853</v>
      </c>
      <c r="K26" s="82">
        <f t="shared" si="12"/>
        <v>3764.31795368956</v>
      </c>
      <c r="L26" s="83">
        <f t="shared" si="13"/>
        <v>3326.4396927285</v>
      </c>
      <c r="M26" s="81">
        <f t="shared" si="14"/>
        <v>4474.23742290494</v>
      </c>
      <c r="N26" s="82">
        <f t="shared" si="15"/>
        <v>5646.47693053434</v>
      </c>
      <c r="O26" s="83">
        <f t="shared" si="16"/>
        <v>6652.87938545699</v>
      </c>
      <c r="P26" s="80"/>
      <c r="Q26" s="80"/>
      <c r="R26" s="80"/>
    </row>
    <row r="27" spans="1:18">
      <c r="A27" s="38">
        <v>19</v>
      </c>
      <c r="B27" s="45">
        <v>44390</v>
      </c>
      <c r="C27" s="46">
        <v>1</v>
      </c>
      <c r="D27" s="47">
        <v>-1</v>
      </c>
      <c r="E27" s="48">
        <v>-1</v>
      </c>
      <c r="F27" s="49">
        <v>-1</v>
      </c>
      <c r="G27" s="44">
        <f t="shared" si="2"/>
        <v>118251.041801997</v>
      </c>
      <c r="H27" s="44">
        <f t="shared" si="3"/>
        <v>127190.029791914</v>
      </c>
      <c r="I27" s="44">
        <f t="shared" si="4"/>
        <v>114008.176402115</v>
      </c>
      <c r="J27" s="81">
        <f t="shared" si="11"/>
        <v>3657.24871552568</v>
      </c>
      <c r="K27" s="82">
        <f t="shared" si="12"/>
        <v>3933.71226160559</v>
      </c>
      <c r="L27" s="83">
        <f t="shared" si="13"/>
        <v>3526.02607429221</v>
      </c>
      <c r="M27" s="81">
        <f t="shared" si="14"/>
        <v>-3657.24871552568</v>
      </c>
      <c r="N27" s="82">
        <f t="shared" si="15"/>
        <v>-3933.71226160559</v>
      </c>
      <c r="O27" s="83">
        <f t="shared" si="16"/>
        <v>-3526.02607429221</v>
      </c>
      <c r="P27" s="80"/>
      <c r="Q27" s="80"/>
      <c r="R27" s="80"/>
    </row>
    <row r="28" spans="1:18">
      <c r="A28" s="38">
        <v>20</v>
      </c>
      <c r="B28" s="45">
        <v>44396</v>
      </c>
      <c r="C28" s="46">
        <v>2</v>
      </c>
      <c r="D28" s="47">
        <v>1.27</v>
      </c>
      <c r="E28" s="48">
        <v>1.5</v>
      </c>
      <c r="F28" s="49">
        <v>2</v>
      </c>
      <c r="G28" s="44">
        <f t="shared" si="2"/>
        <v>122756.406494653</v>
      </c>
      <c r="H28" s="44">
        <f t="shared" si="3"/>
        <v>132913.58113255</v>
      </c>
      <c r="I28" s="44">
        <f t="shared" si="4"/>
        <v>120848.666986242</v>
      </c>
      <c r="J28" s="81">
        <f t="shared" si="11"/>
        <v>3547.53125405991</v>
      </c>
      <c r="K28" s="82">
        <f t="shared" si="12"/>
        <v>3815.70089375742</v>
      </c>
      <c r="L28" s="83">
        <f t="shared" si="13"/>
        <v>3420.24529206344</v>
      </c>
      <c r="M28" s="81">
        <f t="shared" si="14"/>
        <v>4505.36469265609</v>
      </c>
      <c r="N28" s="82">
        <f t="shared" si="15"/>
        <v>5723.55134063613</v>
      </c>
      <c r="O28" s="83">
        <f t="shared" si="16"/>
        <v>6840.49058412688</v>
      </c>
      <c r="P28" s="80"/>
      <c r="Q28" s="80"/>
      <c r="R28" s="80"/>
    </row>
    <row r="29" spans="1:18">
      <c r="A29" s="38">
        <v>21</v>
      </c>
      <c r="B29" s="45">
        <v>44397</v>
      </c>
      <c r="C29" s="46">
        <v>1</v>
      </c>
      <c r="D29" s="47">
        <v>1.27</v>
      </c>
      <c r="E29" s="48">
        <v>1.5</v>
      </c>
      <c r="F29" s="50">
        <v>2</v>
      </c>
      <c r="G29" s="44">
        <f t="shared" si="2"/>
        <v>127433.425582099</v>
      </c>
      <c r="H29" s="44">
        <f t="shared" si="3"/>
        <v>138894.692283515</v>
      </c>
      <c r="I29" s="44">
        <f t="shared" si="4"/>
        <v>128099.587005416</v>
      </c>
      <c r="J29" s="81">
        <f t="shared" si="11"/>
        <v>3682.69219483959</v>
      </c>
      <c r="K29" s="82">
        <f t="shared" si="12"/>
        <v>3987.40743397651</v>
      </c>
      <c r="L29" s="83">
        <f t="shared" si="13"/>
        <v>3625.46000958725</v>
      </c>
      <c r="M29" s="81">
        <f t="shared" si="14"/>
        <v>4677.01908744628</v>
      </c>
      <c r="N29" s="82">
        <f t="shared" si="15"/>
        <v>5981.11115096476</v>
      </c>
      <c r="O29" s="83">
        <f t="shared" si="16"/>
        <v>7250.92001917449</v>
      </c>
      <c r="P29" s="80"/>
      <c r="Q29" s="80"/>
      <c r="R29" s="80"/>
    </row>
    <row r="30" spans="1:18">
      <c r="A30" s="38">
        <v>22</v>
      </c>
      <c r="B30" s="45">
        <v>44398</v>
      </c>
      <c r="C30" s="46">
        <v>1</v>
      </c>
      <c r="D30" s="47">
        <v>1.27</v>
      </c>
      <c r="E30" s="48">
        <v>1.5</v>
      </c>
      <c r="F30" s="50">
        <v>2</v>
      </c>
      <c r="G30" s="44">
        <f t="shared" si="2"/>
        <v>132288.639096777</v>
      </c>
      <c r="H30" s="44">
        <f t="shared" si="3"/>
        <v>145144.953436273</v>
      </c>
      <c r="I30" s="44">
        <f t="shared" si="4"/>
        <v>135785.562225741</v>
      </c>
      <c r="J30" s="81">
        <f t="shared" si="11"/>
        <v>3823.00276746298</v>
      </c>
      <c r="K30" s="82">
        <f t="shared" si="12"/>
        <v>4166.84076850545</v>
      </c>
      <c r="L30" s="83">
        <f t="shared" si="13"/>
        <v>3842.98761016248</v>
      </c>
      <c r="M30" s="81">
        <f t="shared" si="14"/>
        <v>4855.21351467799</v>
      </c>
      <c r="N30" s="82">
        <f t="shared" si="15"/>
        <v>6250.26115275817</v>
      </c>
      <c r="O30" s="83">
        <f t="shared" si="16"/>
        <v>7685.97522032496</v>
      </c>
      <c r="P30" s="80"/>
      <c r="Q30" s="80"/>
      <c r="R30" s="80"/>
    </row>
    <row r="31" spans="1:18">
      <c r="A31" s="38">
        <v>23</v>
      </c>
      <c r="B31" s="45">
        <v>44400</v>
      </c>
      <c r="C31" s="46">
        <v>2</v>
      </c>
      <c r="D31" s="47">
        <v>1.27</v>
      </c>
      <c r="E31" s="48">
        <v>1.5</v>
      </c>
      <c r="F31" s="49">
        <v>2</v>
      </c>
      <c r="G31" s="44">
        <f t="shared" si="2"/>
        <v>137328.836246365</v>
      </c>
      <c r="H31" s="44">
        <f t="shared" si="3"/>
        <v>151676.476340905</v>
      </c>
      <c r="I31" s="44">
        <f t="shared" si="4"/>
        <v>143932.695959285</v>
      </c>
      <c r="J31" s="81">
        <f t="shared" si="11"/>
        <v>3968.65917290332</v>
      </c>
      <c r="K31" s="82">
        <f t="shared" si="12"/>
        <v>4354.34860308819</v>
      </c>
      <c r="L31" s="83">
        <f t="shared" si="13"/>
        <v>4073.56686677223</v>
      </c>
      <c r="M31" s="81">
        <f t="shared" si="14"/>
        <v>5040.19714958722</v>
      </c>
      <c r="N31" s="82">
        <f t="shared" si="15"/>
        <v>6531.52290463229</v>
      </c>
      <c r="O31" s="83">
        <f t="shared" si="16"/>
        <v>8147.13373354446</v>
      </c>
      <c r="P31" s="80"/>
      <c r="Q31" s="80"/>
      <c r="R31" s="80"/>
    </row>
    <row r="32" spans="1:18">
      <c r="A32" s="38">
        <v>24</v>
      </c>
      <c r="B32" s="45">
        <v>44406</v>
      </c>
      <c r="C32" s="46">
        <v>2</v>
      </c>
      <c r="D32" s="47">
        <v>-1</v>
      </c>
      <c r="E32" s="48">
        <v>-1</v>
      </c>
      <c r="F32" s="49">
        <v>-1</v>
      </c>
      <c r="G32" s="44">
        <f t="shared" si="2"/>
        <v>133208.971158974</v>
      </c>
      <c r="H32" s="44">
        <f t="shared" si="3"/>
        <v>147126.182050678</v>
      </c>
      <c r="I32" s="44">
        <f t="shared" si="4"/>
        <v>139614.715080507</v>
      </c>
      <c r="J32" s="81">
        <f t="shared" si="11"/>
        <v>4119.86508739094</v>
      </c>
      <c r="K32" s="82">
        <f t="shared" si="12"/>
        <v>4550.29429022716</v>
      </c>
      <c r="L32" s="83">
        <f t="shared" si="13"/>
        <v>4317.98087877856</v>
      </c>
      <c r="M32" s="81">
        <f t="shared" si="14"/>
        <v>-4119.86508739094</v>
      </c>
      <c r="N32" s="82">
        <f t="shared" si="15"/>
        <v>-4550.29429022716</v>
      </c>
      <c r="O32" s="83">
        <f t="shared" si="16"/>
        <v>-4317.98087877856</v>
      </c>
      <c r="P32" s="80"/>
      <c r="Q32" s="80"/>
      <c r="R32" s="80"/>
    </row>
    <row r="33" spans="1:18">
      <c r="A33" s="38">
        <v>25</v>
      </c>
      <c r="B33" s="45">
        <v>44406</v>
      </c>
      <c r="C33" s="46">
        <v>2</v>
      </c>
      <c r="D33" s="47">
        <v>1.27</v>
      </c>
      <c r="E33" s="48">
        <v>1.5</v>
      </c>
      <c r="F33" s="49">
        <v>2</v>
      </c>
      <c r="G33" s="44">
        <f t="shared" si="2"/>
        <v>138284.232960131</v>
      </c>
      <c r="H33" s="44">
        <f t="shared" si="3"/>
        <v>153746.860242959</v>
      </c>
      <c r="I33" s="44">
        <f t="shared" si="4"/>
        <v>147991.597985337</v>
      </c>
      <c r="J33" s="81">
        <f t="shared" si="11"/>
        <v>3996.26913476921</v>
      </c>
      <c r="K33" s="82">
        <f t="shared" si="12"/>
        <v>4413.78546152035</v>
      </c>
      <c r="L33" s="83">
        <f t="shared" si="13"/>
        <v>4188.44145241521</v>
      </c>
      <c r="M33" s="81">
        <f t="shared" si="14"/>
        <v>5075.2618011569</v>
      </c>
      <c r="N33" s="82">
        <f t="shared" si="15"/>
        <v>6620.67819228052</v>
      </c>
      <c r="O33" s="83">
        <f t="shared" si="16"/>
        <v>8376.88290483041</v>
      </c>
      <c r="P33" s="80"/>
      <c r="Q33" s="80"/>
      <c r="R33" s="80"/>
    </row>
    <row r="34" spans="1:18">
      <c r="A34" s="38">
        <v>26</v>
      </c>
      <c r="B34" s="45">
        <v>44410</v>
      </c>
      <c r="C34" s="46">
        <v>2</v>
      </c>
      <c r="D34" s="47">
        <v>1.27</v>
      </c>
      <c r="E34" s="48">
        <v>1.5</v>
      </c>
      <c r="F34" s="50">
        <v>2</v>
      </c>
      <c r="G34" s="44">
        <f t="shared" si="2"/>
        <v>143552.862235912</v>
      </c>
      <c r="H34" s="44">
        <f t="shared" si="3"/>
        <v>160665.468953892</v>
      </c>
      <c r="I34" s="44">
        <f t="shared" si="4"/>
        <v>156871.093864458</v>
      </c>
      <c r="J34" s="81">
        <f t="shared" si="11"/>
        <v>4148.52698880392</v>
      </c>
      <c r="K34" s="82">
        <f t="shared" si="12"/>
        <v>4612.40580728876</v>
      </c>
      <c r="L34" s="83">
        <f t="shared" si="13"/>
        <v>4439.74793956012</v>
      </c>
      <c r="M34" s="81">
        <f t="shared" si="14"/>
        <v>5268.62927578097</v>
      </c>
      <c r="N34" s="82">
        <f t="shared" si="15"/>
        <v>6918.60871093314</v>
      </c>
      <c r="O34" s="83">
        <f t="shared" si="16"/>
        <v>8879.49587912024</v>
      </c>
      <c r="P34" s="80"/>
      <c r="Q34" s="80"/>
      <c r="R34" s="80"/>
    </row>
    <row r="35" spans="1:18">
      <c r="A35" s="38">
        <v>27</v>
      </c>
      <c r="B35" s="45">
        <v>44411</v>
      </c>
      <c r="C35" s="46">
        <v>2</v>
      </c>
      <c r="D35" s="47">
        <v>1.27</v>
      </c>
      <c r="E35" s="48">
        <v>1.5</v>
      </c>
      <c r="F35" s="50">
        <v>2</v>
      </c>
      <c r="G35" s="44">
        <f t="shared" si="2"/>
        <v>149022.2262871</v>
      </c>
      <c r="H35" s="44">
        <f t="shared" si="3"/>
        <v>167895.415056817</v>
      </c>
      <c r="I35" s="44">
        <f t="shared" si="4"/>
        <v>166283.359496325</v>
      </c>
      <c r="J35" s="81">
        <f t="shared" si="11"/>
        <v>4306.58586707735</v>
      </c>
      <c r="K35" s="82">
        <f t="shared" si="12"/>
        <v>4819.96406861676</v>
      </c>
      <c r="L35" s="83">
        <f t="shared" si="13"/>
        <v>4706.13281593373</v>
      </c>
      <c r="M35" s="81">
        <f t="shared" si="14"/>
        <v>5469.36405118823</v>
      </c>
      <c r="N35" s="82">
        <f t="shared" si="15"/>
        <v>7229.94610292514</v>
      </c>
      <c r="O35" s="83">
        <f t="shared" si="16"/>
        <v>9412.26563186745</v>
      </c>
      <c r="P35" s="80"/>
      <c r="Q35" s="80"/>
      <c r="R35" s="80"/>
    </row>
    <row r="36" spans="1:18">
      <c r="A36" s="38">
        <v>28</v>
      </c>
      <c r="B36" s="45">
        <v>44418</v>
      </c>
      <c r="C36" s="46">
        <v>1</v>
      </c>
      <c r="D36" s="47">
        <v>1.27</v>
      </c>
      <c r="E36" s="48">
        <v>1.5</v>
      </c>
      <c r="F36" s="49">
        <v>2</v>
      </c>
      <c r="G36" s="44">
        <f t="shared" si="2"/>
        <v>154699.973108638</v>
      </c>
      <c r="H36" s="44">
        <f t="shared" si="3"/>
        <v>175450.708734374</v>
      </c>
      <c r="I36" s="44">
        <f t="shared" si="4"/>
        <v>176260.361066105</v>
      </c>
      <c r="J36" s="81">
        <f t="shared" si="11"/>
        <v>4470.66678861299</v>
      </c>
      <c r="K36" s="82">
        <f t="shared" si="12"/>
        <v>5036.86245170451</v>
      </c>
      <c r="L36" s="83">
        <f t="shared" si="13"/>
        <v>4988.50078488975</v>
      </c>
      <c r="M36" s="81">
        <f t="shared" si="14"/>
        <v>5677.7468215385</v>
      </c>
      <c r="N36" s="82">
        <f t="shared" si="15"/>
        <v>7555.29367755677</v>
      </c>
      <c r="O36" s="83">
        <f t="shared" si="16"/>
        <v>9977.0015697795</v>
      </c>
      <c r="P36" s="80"/>
      <c r="Q36" s="80"/>
      <c r="R36" s="80"/>
    </row>
    <row r="37" spans="1:18">
      <c r="A37" s="38">
        <v>29</v>
      </c>
      <c r="B37" s="45">
        <v>44418</v>
      </c>
      <c r="C37" s="46">
        <v>1</v>
      </c>
      <c r="D37" s="47">
        <v>1.27</v>
      </c>
      <c r="E37" s="48">
        <v>1.5</v>
      </c>
      <c r="F37" s="49">
        <v>2</v>
      </c>
      <c r="G37" s="44">
        <f t="shared" si="2"/>
        <v>160594.042084077</v>
      </c>
      <c r="H37" s="44">
        <f t="shared" si="3"/>
        <v>183345.990627421</v>
      </c>
      <c r="I37" s="44">
        <f t="shared" si="4"/>
        <v>186835.982730071</v>
      </c>
      <c r="J37" s="81">
        <f t="shared" si="11"/>
        <v>4640.99919325915</v>
      </c>
      <c r="K37" s="82">
        <f t="shared" si="12"/>
        <v>5263.52126203121</v>
      </c>
      <c r="L37" s="83">
        <f t="shared" si="13"/>
        <v>5287.81083198314</v>
      </c>
      <c r="M37" s="81">
        <f t="shared" si="14"/>
        <v>5894.06897543912</v>
      </c>
      <c r="N37" s="82">
        <f t="shared" si="15"/>
        <v>7895.28189304682</v>
      </c>
      <c r="O37" s="83">
        <f t="shared" si="16"/>
        <v>10575.6216639663</v>
      </c>
      <c r="P37" s="80"/>
      <c r="Q37" s="80"/>
      <c r="R37" s="80"/>
    </row>
    <row r="38" spans="1:18">
      <c r="A38" s="38">
        <v>30</v>
      </c>
      <c r="B38" s="45">
        <v>44420</v>
      </c>
      <c r="C38" s="46">
        <v>2</v>
      </c>
      <c r="D38" s="47">
        <v>1.27</v>
      </c>
      <c r="E38" s="48">
        <v>1.5</v>
      </c>
      <c r="F38" s="49">
        <v>2</v>
      </c>
      <c r="G38" s="44">
        <f t="shared" si="2"/>
        <v>166712.675087481</v>
      </c>
      <c r="H38" s="44">
        <f t="shared" si="3"/>
        <v>191596.560205655</v>
      </c>
      <c r="I38" s="44">
        <f t="shared" si="4"/>
        <v>198046.141693875</v>
      </c>
      <c r="J38" s="81">
        <f t="shared" si="11"/>
        <v>4817.82126252232</v>
      </c>
      <c r="K38" s="82">
        <f t="shared" si="12"/>
        <v>5500.37971882262</v>
      </c>
      <c r="L38" s="83">
        <f t="shared" si="13"/>
        <v>5605.07948190212</v>
      </c>
      <c r="M38" s="81">
        <f t="shared" si="14"/>
        <v>6118.63300340335</v>
      </c>
      <c r="N38" s="82">
        <f t="shared" si="15"/>
        <v>8250.56957823393</v>
      </c>
      <c r="O38" s="83">
        <f t="shared" si="16"/>
        <v>11210.1589638042</v>
      </c>
      <c r="P38" s="80"/>
      <c r="Q38" s="80"/>
      <c r="R38" s="80"/>
    </row>
    <row r="39" spans="1:18">
      <c r="A39" s="38">
        <v>31</v>
      </c>
      <c r="B39" s="45">
        <v>44424</v>
      </c>
      <c r="C39" s="46">
        <v>2</v>
      </c>
      <c r="D39" s="47">
        <v>-1</v>
      </c>
      <c r="E39" s="51">
        <v>-1</v>
      </c>
      <c r="F39" s="49">
        <v>-1</v>
      </c>
      <c r="G39" s="44">
        <f t="shared" si="2"/>
        <v>161711.294834856</v>
      </c>
      <c r="H39" s="44">
        <f t="shared" si="3"/>
        <v>185848.663399485</v>
      </c>
      <c r="I39" s="44">
        <f t="shared" si="4"/>
        <v>192104.757443059</v>
      </c>
      <c r="J39" s="81">
        <f t="shared" si="11"/>
        <v>5001.38025262442</v>
      </c>
      <c r="K39" s="82">
        <f t="shared" si="12"/>
        <v>5747.89680616964</v>
      </c>
      <c r="L39" s="83">
        <f t="shared" si="13"/>
        <v>5941.38425081625</v>
      </c>
      <c r="M39" s="81">
        <f t="shared" si="14"/>
        <v>-5001.38025262442</v>
      </c>
      <c r="N39" s="82">
        <f t="shared" si="15"/>
        <v>-5747.89680616964</v>
      </c>
      <c r="O39" s="83">
        <f t="shared" si="16"/>
        <v>-5941.38425081625</v>
      </c>
      <c r="P39" s="80"/>
      <c r="Q39" s="80"/>
      <c r="R39" s="80"/>
    </row>
    <row r="40" spans="1:18">
      <c r="A40" s="38">
        <v>32</v>
      </c>
      <c r="B40" s="45">
        <v>44425</v>
      </c>
      <c r="C40" s="46">
        <v>1</v>
      </c>
      <c r="D40" s="47">
        <v>1.27</v>
      </c>
      <c r="E40" s="51">
        <v>1.5</v>
      </c>
      <c r="F40" s="49">
        <v>2</v>
      </c>
      <c r="G40" s="44">
        <f t="shared" si="2"/>
        <v>167872.495168064</v>
      </c>
      <c r="H40" s="44">
        <f t="shared" si="3"/>
        <v>194211.853252462</v>
      </c>
      <c r="I40" s="44">
        <f t="shared" si="4"/>
        <v>203631.042889642</v>
      </c>
      <c r="J40" s="81">
        <f t="shared" si="11"/>
        <v>4851.33884504569</v>
      </c>
      <c r="K40" s="82">
        <f t="shared" si="12"/>
        <v>5575.45990198455</v>
      </c>
      <c r="L40" s="83">
        <f t="shared" si="13"/>
        <v>5763.14272329176</v>
      </c>
      <c r="M40" s="81">
        <f t="shared" si="14"/>
        <v>6161.20033320802</v>
      </c>
      <c r="N40" s="82">
        <f t="shared" si="15"/>
        <v>8363.18985297682</v>
      </c>
      <c r="O40" s="83">
        <f t="shared" si="16"/>
        <v>11526.2854465835</v>
      </c>
      <c r="P40" s="80"/>
      <c r="Q40" s="80"/>
      <c r="R40" s="80"/>
    </row>
    <row r="41" spans="1:18">
      <c r="A41" s="38">
        <v>33</v>
      </c>
      <c r="B41" s="45">
        <v>44426</v>
      </c>
      <c r="C41" s="46">
        <v>1</v>
      </c>
      <c r="D41" s="47">
        <v>1.27</v>
      </c>
      <c r="E41" s="51">
        <v>1.5</v>
      </c>
      <c r="F41" s="50">
        <v>2</v>
      </c>
      <c r="G41" s="44">
        <f t="shared" si="2"/>
        <v>174268.437233968</v>
      </c>
      <c r="H41" s="44">
        <f t="shared" si="3"/>
        <v>202951.386648823</v>
      </c>
      <c r="I41" s="44">
        <f t="shared" si="4"/>
        <v>215848.905463021</v>
      </c>
      <c r="J41" s="81">
        <f t="shared" si="11"/>
        <v>5036.17485504193</v>
      </c>
      <c r="K41" s="82">
        <f t="shared" si="12"/>
        <v>5826.35559757385</v>
      </c>
      <c r="L41" s="83">
        <f t="shared" si="13"/>
        <v>6108.93128668927</v>
      </c>
      <c r="M41" s="81">
        <f t="shared" si="14"/>
        <v>6395.94206590325</v>
      </c>
      <c r="N41" s="82">
        <f t="shared" si="15"/>
        <v>8739.53339636078</v>
      </c>
      <c r="O41" s="83">
        <f t="shared" si="16"/>
        <v>12217.8625733785</v>
      </c>
      <c r="P41" s="80"/>
      <c r="Q41" s="80"/>
      <c r="R41" s="80"/>
    </row>
    <row r="42" spans="1:18">
      <c r="A42" s="38">
        <v>34</v>
      </c>
      <c r="B42" s="45">
        <v>44438</v>
      </c>
      <c r="C42" s="46">
        <v>2</v>
      </c>
      <c r="D42" s="47">
        <v>-1</v>
      </c>
      <c r="E42" s="51">
        <v>-1</v>
      </c>
      <c r="F42" s="50">
        <v>-1</v>
      </c>
      <c r="G42" s="44">
        <f t="shared" si="2"/>
        <v>169040.384116948</v>
      </c>
      <c r="H42" s="44">
        <f t="shared" si="3"/>
        <v>196862.845049358</v>
      </c>
      <c r="I42" s="44">
        <f t="shared" si="4"/>
        <v>209373.43829913</v>
      </c>
      <c r="J42" s="81">
        <f t="shared" si="11"/>
        <v>5228.05311701903</v>
      </c>
      <c r="K42" s="82">
        <f t="shared" si="12"/>
        <v>6088.54159946468</v>
      </c>
      <c r="L42" s="83">
        <f t="shared" si="13"/>
        <v>6475.46716389063</v>
      </c>
      <c r="M42" s="81">
        <f t="shared" si="14"/>
        <v>-5228.05311701903</v>
      </c>
      <c r="N42" s="82">
        <f t="shared" si="15"/>
        <v>-6088.54159946468</v>
      </c>
      <c r="O42" s="83">
        <f t="shared" si="16"/>
        <v>-6475.46716389063</v>
      </c>
      <c r="P42" s="80"/>
      <c r="Q42" s="80"/>
      <c r="R42" s="80"/>
    </row>
    <row r="43" spans="1:15">
      <c r="A43" s="52">
        <v>35</v>
      </c>
      <c r="B43" s="45"/>
      <c r="C43" s="46"/>
      <c r="D43" s="47"/>
      <c r="E43" s="51"/>
      <c r="F43" s="49"/>
      <c r="G43" s="44" t="str">
        <f t="shared" si="2"/>
        <v/>
      </c>
      <c r="H43" s="44" t="str">
        <f t="shared" ref="H43:I43" si="17">IF(E43="","",H42+N43)</f>
        <v/>
      </c>
      <c r="I43" s="44" t="str">
        <f t="shared" si="17"/>
        <v/>
      </c>
      <c r="J43" s="81">
        <f t="shared" si="11"/>
        <v>5071.21152350845</v>
      </c>
      <c r="K43" s="82">
        <f t="shared" si="12"/>
        <v>5905.88535148074</v>
      </c>
      <c r="L43" s="83">
        <f t="shared" si="13"/>
        <v>6281.20314897391</v>
      </c>
      <c r="M43" s="81" t="str">
        <f t="shared" si="14"/>
        <v/>
      </c>
      <c r="N43" s="82" t="str">
        <f t="shared" si="15"/>
        <v/>
      </c>
      <c r="O43" s="83" t="str">
        <f t="shared" si="16"/>
        <v/>
      </c>
    </row>
    <row r="44" spans="1:15">
      <c r="A44" s="38">
        <v>36</v>
      </c>
      <c r="B44" s="45"/>
      <c r="C44" s="46"/>
      <c r="D44" s="47"/>
      <c r="E44" s="51"/>
      <c r="F44" s="49"/>
      <c r="G44" s="44" t="str">
        <f t="shared" ref="G44:G58" si="18">IF(D44="","",G43+M44)</f>
        <v/>
      </c>
      <c r="H44" s="44" t="str">
        <f t="shared" ref="H44:H58" si="19">IF(E44="","",H43+N44)</f>
        <v/>
      </c>
      <c r="I44" s="44" t="str">
        <f t="shared" ref="I44:I58" si="20">IF(F44="","",I43+O44)</f>
        <v/>
      </c>
      <c r="J44" s="81" t="str">
        <f t="shared" si="11"/>
        <v/>
      </c>
      <c r="K44" s="82" t="str">
        <f t="shared" si="12"/>
        <v/>
      </c>
      <c r="L44" s="83" t="str">
        <f t="shared" si="13"/>
        <v/>
      </c>
      <c r="M44" s="81" t="str">
        <f t="shared" si="14"/>
        <v/>
      </c>
      <c r="N44" s="82" t="str">
        <f t="shared" si="15"/>
        <v/>
      </c>
      <c r="O44" s="83" t="str">
        <f t="shared" si="16"/>
        <v/>
      </c>
    </row>
    <row r="45" spans="1:15">
      <c r="A45" s="38">
        <v>37</v>
      </c>
      <c r="B45" s="45"/>
      <c r="C45" s="46"/>
      <c r="D45" s="47"/>
      <c r="E45" s="48"/>
      <c r="F45" s="49"/>
      <c r="G45" s="44" t="str">
        <f t="shared" si="18"/>
        <v/>
      </c>
      <c r="H45" s="44" t="str">
        <f t="shared" si="19"/>
        <v/>
      </c>
      <c r="I45" s="44" t="str">
        <f t="shared" si="20"/>
        <v/>
      </c>
      <c r="J45" s="81" t="str">
        <f t="shared" si="11"/>
        <v/>
      </c>
      <c r="K45" s="82" t="str">
        <f t="shared" si="12"/>
        <v/>
      </c>
      <c r="L45" s="83" t="str">
        <f t="shared" si="13"/>
        <v/>
      </c>
      <c r="M45" s="81" t="str">
        <f t="shared" si="14"/>
        <v/>
      </c>
      <c r="N45" s="82" t="str">
        <f t="shared" si="15"/>
        <v/>
      </c>
      <c r="O45" s="83" t="str">
        <f t="shared" si="16"/>
        <v/>
      </c>
    </row>
    <row r="46" spans="1:15">
      <c r="A46" s="38">
        <v>38</v>
      </c>
      <c r="B46" s="45"/>
      <c r="C46" s="46"/>
      <c r="D46" s="47"/>
      <c r="E46" s="48"/>
      <c r="F46" s="49"/>
      <c r="G46" s="44" t="str">
        <f t="shared" si="18"/>
        <v/>
      </c>
      <c r="H46" s="44" t="str">
        <f t="shared" si="19"/>
        <v/>
      </c>
      <c r="I46" s="44" t="str">
        <f t="shared" si="20"/>
        <v/>
      </c>
      <c r="J46" s="81" t="str">
        <f t="shared" si="11"/>
        <v/>
      </c>
      <c r="K46" s="82" t="str">
        <f t="shared" si="12"/>
        <v/>
      </c>
      <c r="L46" s="83" t="str">
        <f t="shared" si="13"/>
        <v/>
      </c>
      <c r="M46" s="81" t="str">
        <f t="shared" si="14"/>
        <v/>
      </c>
      <c r="N46" s="82" t="str">
        <f t="shared" si="15"/>
        <v/>
      </c>
      <c r="O46" s="83" t="str">
        <f t="shared" si="16"/>
        <v/>
      </c>
    </row>
    <row r="47" spans="1:15">
      <c r="A47" s="38">
        <v>39</v>
      </c>
      <c r="B47" s="45"/>
      <c r="C47" s="46"/>
      <c r="D47" s="47"/>
      <c r="E47" s="48"/>
      <c r="F47" s="49"/>
      <c r="G47" s="44" t="str">
        <f t="shared" si="18"/>
        <v/>
      </c>
      <c r="H47" s="44" t="str">
        <f t="shared" si="19"/>
        <v/>
      </c>
      <c r="I47" s="44" t="str">
        <f t="shared" si="20"/>
        <v/>
      </c>
      <c r="J47" s="81" t="str">
        <f t="shared" si="11"/>
        <v/>
      </c>
      <c r="K47" s="82" t="str">
        <f t="shared" si="12"/>
        <v/>
      </c>
      <c r="L47" s="83" t="str">
        <f t="shared" si="13"/>
        <v/>
      </c>
      <c r="M47" s="81" t="str">
        <f t="shared" si="14"/>
        <v/>
      </c>
      <c r="N47" s="82" t="str">
        <f t="shared" si="15"/>
        <v/>
      </c>
      <c r="O47" s="83" t="str">
        <f t="shared" si="16"/>
        <v/>
      </c>
    </row>
    <row r="48" spans="1:15">
      <c r="A48" s="38">
        <v>40</v>
      </c>
      <c r="B48" s="45"/>
      <c r="C48" s="46"/>
      <c r="D48" s="47"/>
      <c r="E48" s="48"/>
      <c r="F48" s="49"/>
      <c r="G48" s="44" t="str">
        <f t="shared" si="18"/>
        <v/>
      </c>
      <c r="H48" s="44" t="str">
        <f t="shared" si="19"/>
        <v/>
      </c>
      <c r="I48" s="44" t="str">
        <f t="shared" si="20"/>
        <v/>
      </c>
      <c r="J48" s="81" t="str">
        <f t="shared" si="11"/>
        <v/>
      </c>
      <c r="K48" s="82" t="str">
        <f t="shared" si="12"/>
        <v/>
      </c>
      <c r="L48" s="83" t="str">
        <f t="shared" si="13"/>
        <v/>
      </c>
      <c r="M48" s="81" t="str">
        <f t="shared" si="14"/>
        <v/>
      </c>
      <c r="N48" s="82" t="str">
        <f t="shared" si="15"/>
        <v/>
      </c>
      <c r="O48" s="83" t="str">
        <f t="shared" si="16"/>
        <v/>
      </c>
    </row>
    <row r="49" spans="1:15">
      <c r="A49" s="38">
        <v>41</v>
      </c>
      <c r="B49" s="45"/>
      <c r="C49" s="46"/>
      <c r="D49" s="47"/>
      <c r="E49" s="48"/>
      <c r="F49" s="49"/>
      <c r="G49" s="44" t="str">
        <f t="shared" si="18"/>
        <v/>
      </c>
      <c r="H49" s="44" t="str">
        <f t="shared" si="19"/>
        <v/>
      </c>
      <c r="I49" s="44" t="str">
        <f t="shared" si="20"/>
        <v/>
      </c>
      <c r="J49" s="81" t="str">
        <f t="shared" si="11"/>
        <v/>
      </c>
      <c r="K49" s="82" t="str">
        <f t="shared" si="12"/>
        <v/>
      </c>
      <c r="L49" s="83" t="str">
        <f t="shared" si="13"/>
        <v/>
      </c>
      <c r="M49" s="81" t="str">
        <f t="shared" si="14"/>
        <v/>
      </c>
      <c r="N49" s="82" t="str">
        <f t="shared" si="15"/>
        <v/>
      </c>
      <c r="O49" s="83" t="str">
        <f t="shared" si="16"/>
        <v/>
      </c>
    </row>
    <row r="50" spans="1:15">
      <c r="A50" s="38">
        <v>42</v>
      </c>
      <c r="B50" s="45"/>
      <c r="C50" s="46"/>
      <c r="D50" s="47"/>
      <c r="E50" s="48"/>
      <c r="F50" s="49"/>
      <c r="G50" s="44" t="str">
        <f t="shared" si="18"/>
        <v/>
      </c>
      <c r="H50" s="44" t="str">
        <f t="shared" si="19"/>
        <v/>
      </c>
      <c r="I50" s="44" t="str">
        <f t="shared" si="20"/>
        <v/>
      </c>
      <c r="J50" s="81" t="str">
        <f t="shared" si="11"/>
        <v/>
      </c>
      <c r="K50" s="82" t="str">
        <f t="shared" si="12"/>
        <v/>
      </c>
      <c r="L50" s="83" t="str">
        <f t="shared" si="13"/>
        <v/>
      </c>
      <c r="M50" s="81" t="str">
        <f t="shared" si="14"/>
        <v/>
      </c>
      <c r="N50" s="82" t="str">
        <f t="shared" si="15"/>
        <v/>
      </c>
      <c r="O50" s="83" t="str">
        <f t="shared" si="16"/>
        <v/>
      </c>
    </row>
    <row r="51" spans="1:15">
      <c r="A51" s="38">
        <v>43</v>
      </c>
      <c r="B51" s="45"/>
      <c r="C51" s="46"/>
      <c r="D51" s="47"/>
      <c r="E51" s="48"/>
      <c r="F51" s="50"/>
      <c r="G51" s="44" t="str">
        <f t="shared" si="18"/>
        <v/>
      </c>
      <c r="H51" s="44" t="str">
        <f t="shared" si="19"/>
        <v/>
      </c>
      <c r="I51" s="44" t="str">
        <f t="shared" si="20"/>
        <v/>
      </c>
      <c r="J51" s="81" t="str">
        <f t="shared" si="11"/>
        <v/>
      </c>
      <c r="K51" s="82" t="str">
        <f t="shared" si="12"/>
        <v/>
      </c>
      <c r="L51" s="83" t="str">
        <f t="shared" si="13"/>
        <v/>
      </c>
      <c r="M51" s="81" t="str">
        <f t="shared" si="14"/>
        <v/>
      </c>
      <c r="N51" s="82" t="str">
        <f t="shared" si="15"/>
        <v/>
      </c>
      <c r="O51" s="83" t="str">
        <f t="shared" si="16"/>
        <v/>
      </c>
    </row>
    <row r="52" spans="1:15">
      <c r="A52" s="38">
        <v>44</v>
      </c>
      <c r="B52" s="45"/>
      <c r="C52" s="46"/>
      <c r="D52" s="47"/>
      <c r="E52" s="48"/>
      <c r="F52" s="49"/>
      <c r="G52" s="44" t="str">
        <f t="shared" si="18"/>
        <v/>
      </c>
      <c r="H52" s="44" t="str">
        <f t="shared" si="19"/>
        <v/>
      </c>
      <c r="I52" s="44" t="str">
        <f t="shared" si="20"/>
        <v/>
      </c>
      <c r="J52" s="81" t="str">
        <f t="shared" si="11"/>
        <v/>
      </c>
      <c r="K52" s="82" t="str">
        <f t="shared" si="12"/>
        <v/>
      </c>
      <c r="L52" s="83" t="str">
        <f t="shared" si="13"/>
        <v/>
      </c>
      <c r="M52" s="81" t="str">
        <f t="shared" si="14"/>
        <v/>
      </c>
      <c r="N52" s="82" t="str">
        <f t="shared" si="15"/>
        <v/>
      </c>
      <c r="O52" s="83" t="str">
        <f t="shared" si="16"/>
        <v/>
      </c>
    </row>
    <row r="53" spans="1:15">
      <c r="A53" s="38">
        <v>45</v>
      </c>
      <c r="B53" s="45"/>
      <c r="C53" s="46"/>
      <c r="D53" s="47"/>
      <c r="E53" s="48"/>
      <c r="F53" s="49"/>
      <c r="G53" s="44" t="str">
        <f t="shared" si="18"/>
        <v/>
      </c>
      <c r="H53" s="44" t="str">
        <f t="shared" si="19"/>
        <v/>
      </c>
      <c r="I53" s="44" t="str">
        <f t="shared" si="20"/>
        <v/>
      </c>
      <c r="J53" s="81" t="str">
        <f t="shared" si="11"/>
        <v/>
      </c>
      <c r="K53" s="82" t="str">
        <f t="shared" si="12"/>
        <v/>
      </c>
      <c r="L53" s="83" t="str">
        <f t="shared" si="13"/>
        <v/>
      </c>
      <c r="M53" s="81" t="str">
        <f t="shared" si="14"/>
        <v/>
      </c>
      <c r="N53" s="82" t="str">
        <f t="shared" si="15"/>
        <v/>
      </c>
      <c r="O53" s="83" t="str">
        <f t="shared" si="16"/>
        <v/>
      </c>
    </row>
    <row r="54" spans="1:15">
      <c r="A54" s="38">
        <v>46</v>
      </c>
      <c r="B54" s="45"/>
      <c r="C54" s="46"/>
      <c r="D54" s="47"/>
      <c r="E54" s="48"/>
      <c r="F54" s="49"/>
      <c r="G54" s="44" t="str">
        <f t="shared" si="18"/>
        <v/>
      </c>
      <c r="H54" s="44" t="str">
        <f t="shared" si="19"/>
        <v/>
      </c>
      <c r="I54" s="44" t="str">
        <f t="shared" si="20"/>
        <v/>
      </c>
      <c r="J54" s="81" t="str">
        <f t="shared" si="11"/>
        <v/>
      </c>
      <c r="K54" s="82" t="str">
        <f t="shared" si="12"/>
        <v/>
      </c>
      <c r="L54" s="83" t="str">
        <f t="shared" si="13"/>
        <v/>
      </c>
      <c r="M54" s="81" t="str">
        <f t="shared" si="14"/>
        <v/>
      </c>
      <c r="N54" s="82" t="str">
        <f t="shared" si="15"/>
        <v/>
      </c>
      <c r="O54" s="83" t="str">
        <f t="shared" si="16"/>
        <v/>
      </c>
    </row>
    <row r="55" spans="1:15">
      <c r="A55" s="38">
        <v>47</v>
      </c>
      <c r="B55" s="45"/>
      <c r="C55" s="46"/>
      <c r="D55" s="47"/>
      <c r="E55" s="48"/>
      <c r="F55" s="49"/>
      <c r="G55" s="44" t="str">
        <f t="shared" si="18"/>
        <v/>
      </c>
      <c r="H55" s="44" t="str">
        <f t="shared" si="19"/>
        <v/>
      </c>
      <c r="I55" s="44" t="str">
        <f t="shared" si="20"/>
        <v/>
      </c>
      <c r="J55" s="81" t="str">
        <f t="shared" si="11"/>
        <v/>
      </c>
      <c r="K55" s="82" t="str">
        <f t="shared" si="12"/>
        <v/>
      </c>
      <c r="L55" s="83" t="str">
        <f t="shared" si="13"/>
        <v/>
      </c>
      <c r="M55" s="81" t="str">
        <f t="shared" si="14"/>
        <v/>
      </c>
      <c r="N55" s="82" t="str">
        <f t="shared" si="15"/>
        <v/>
      </c>
      <c r="O55" s="83" t="str">
        <f t="shared" si="16"/>
        <v/>
      </c>
    </row>
    <row r="56" spans="1:15">
      <c r="A56" s="38">
        <v>48</v>
      </c>
      <c r="B56" s="45"/>
      <c r="C56" s="46"/>
      <c r="D56" s="47"/>
      <c r="E56" s="48"/>
      <c r="F56" s="49"/>
      <c r="G56" s="44" t="str">
        <f t="shared" si="18"/>
        <v/>
      </c>
      <c r="H56" s="44" t="str">
        <f t="shared" si="19"/>
        <v/>
      </c>
      <c r="I56" s="44" t="str">
        <f t="shared" si="20"/>
        <v/>
      </c>
      <c r="J56" s="81" t="str">
        <f t="shared" si="11"/>
        <v/>
      </c>
      <c r="K56" s="82" t="str">
        <f t="shared" si="12"/>
        <v/>
      </c>
      <c r="L56" s="83" t="str">
        <f t="shared" si="13"/>
        <v/>
      </c>
      <c r="M56" s="81" t="str">
        <f t="shared" si="14"/>
        <v/>
      </c>
      <c r="N56" s="82" t="str">
        <f t="shared" si="15"/>
        <v/>
      </c>
      <c r="O56" s="83" t="str">
        <f t="shared" si="16"/>
        <v/>
      </c>
    </row>
    <row r="57" spans="1:15">
      <c r="A57" s="38">
        <v>49</v>
      </c>
      <c r="B57" s="45"/>
      <c r="C57" s="46"/>
      <c r="D57" s="47"/>
      <c r="E57" s="48"/>
      <c r="F57" s="49"/>
      <c r="G57" s="44" t="str">
        <f t="shared" si="18"/>
        <v/>
      </c>
      <c r="H57" s="44" t="str">
        <f t="shared" si="19"/>
        <v/>
      </c>
      <c r="I57" s="44" t="str">
        <f t="shared" si="20"/>
        <v/>
      </c>
      <c r="J57" s="81" t="str">
        <f t="shared" si="11"/>
        <v/>
      </c>
      <c r="K57" s="82" t="str">
        <f t="shared" si="12"/>
        <v/>
      </c>
      <c r="L57" s="83" t="str">
        <f t="shared" si="13"/>
        <v/>
      </c>
      <c r="M57" s="81" t="str">
        <f t="shared" si="14"/>
        <v/>
      </c>
      <c r="N57" s="82" t="str">
        <f t="shared" si="15"/>
        <v/>
      </c>
      <c r="O57" s="83" t="str">
        <f t="shared" si="16"/>
        <v/>
      </c>
    </row>
    <row r="58" ht="19.5" spans="1:15">
      <c r="A58" s="38">
        <v>50</v>
      </c>
      <c r="B58" s="53"/>
      <c r="C58" s="54"/>
      <c r="D58" s="55"/>
      <c r="E58" s="56"/>
      <c r="F58" s="57"/>
      <c r="G58" s="44" t="str">
        <f t="shared" si="18"/>
        <v/>
      </c>
      <c r="H58" s="44" t="str">
        <f t="shared" si="19"/>
        <v/>
      </c>
      <c r="I58" s="44" t="str">
        <f t="shared" si="20"/>
        <v/>
      </c>
      <c r="J58" s="81" t="str">
        <f t="shared" si="11"/>
        <v/>
      </c>
      <c r="K58" s="82" t="str">
        <f t="shared" si="12"/>
        <v/>
      </c>
      <c r="L58" s="83" t="str">
        <f t="shared" si="13"/>
        <v/>
      </c>
      <c r="M58" s="81" t="str">
        <f t="shared" si="14"/>
        <v/>
      </c>
      <c r="N58" s="82" t="str">
        <f t="shared" si="15"/>
        <v/>
      </c>
      <c r="O58" s="83" t="str">
        <f t="shared" si="16"/>
        <v/>
      </c>
    </row>
    <row r="59" ht="19.5" spans="1:15">
      <c r="A59" s="38"/>
      <c r="B59" s="58" t="s">
        <v>19</v>
      </c>
      <c r="C59" s="59"/>
      <c r="D59" s="60">
        <f>COUNTIF(D9:D58,1.27)</f>
        <v>23</v>
      </c>
      <c r="E59" s="60">
        <f>COUNTIF(E9:E58,1.5)</f>
        <v>23</v>
      </c>
      <c r="F59" s="61">
        <f>COUNTIF(F9:F58,2)</f>
        <v>20</v>
      </c>
      <c r="G59" s="62">
        <f>M59+G8</f>
        <v>169040.384116949</v>
      </c>
      <c r="H59" s="63">
        <f>N59+H8</f>
        <v>196862.845049358</v>
      </c>
      <c r="I59" s="84">
        <f>O59+I8</f>
        <v>209373.43829913</v>
      </c>
      <c r="J59" s="85" t="s">
        <v>20</v>
      </c>
      <c r="K59" s="86">
        <f>B58-B9</f>
        <v>-44321</v>
      </c>
      <c r="L59" s="87" t="s">
        <v>21</v>
      </c>
      <c r="M59" s="88">
        <f>SUM(M9:M58)</f>
        <v>69040.3841169485</v>
      </c>
      <c r="N59" s="89">
        <f>SUM(N9:N58)</f>
        <v>96862.8450493578</v>
      </c>
      <c r="O59" s="90">
        <f>SUM(O9:O58)</f>
        <v>109373.43829913</v>
      </c>
    </row>
    <row r="60" ht="19.5" spans="1:15">
      <c r="A60" s="38"/>
      <c r="B60" s="64" t="s">
        <v>22</v>
      </c>
      <c r="C60" s="65"/>
      <c r="D60" s="60">
        <f>COUNTIF(D9:D58,-1)</f>
        <v>11</v>
      </c>
      <c r="E60" s="60">
        <f>COUNTIF(E9:E58,-1)</f>
        <v>11</v>
      </c>
      <c r="F60" s="61">
        <f>COUNTIF(F9:F58,-1)</f>
        <v>14</v>
      </c>
      <c r="G60" s="23" t="s">
        <v>23</v>
      </c>
      <c r="H60" s="24"/>
      <c r="I60" s="72"/>
      <c r="J60" s="23" t="s">
        <v>24</v>
      </c>
      <c r="K60" s="24"/>
      <c r="L60" s="72"/>
      <c r="M60" s="38"/>
      <c r="N60" s="52"/>
      <c r="O60" s="91"/>
    </row>
    <row r="61" ht="19.5" spans="1:15">
      <c r="A61" s="38"/>
      <c r="B61" s="64" t="s">
        <v>25</v>
      </c>
      <c r="C61" s="65"/>
      <c r="D61" s="60">
        <f>COUNTIF(D9:D58,0)</f>
        <v>0</v>
      </c>
      <c r="E61" s="60">
        <f>COUNTIF(E9:E58,0)</f>
        <v>0</v>
      </c>
      <c r="F61" s="60">
        <f>COUNTIF(F9:F58,0)</f>
        <v>0</v>
      </c>
      <c r="G61" s="66">
        <f>G59/G8</f>
        <v>1.69040384116949</v>
      </c>
      <c r="H61" s="67">
        <f t="shared" ref="H61:I61" si="21">H59/H8</f>
        <v>1.96862845049358</v>
      </c>
      <c r="I61" s="92">
        <f t="shared" si="21"/>
        <v>2.0937343829913</v>
      </c>
      <c r="J61" s="93">
        <f>(G61-100%)*30/K59</f>
        <v>-0.000467320575688377</v>
      </c>
      <c r="K61" s="93">
        <f>(H61-100%)*30/K59</f>
        <v>-0.000655645258789453</v>
      </c>
      <c r="L61" s="94">
        <f>(I61-100%)*30/K59</f>
        <v>-0.000740326966669052</v>
      </c>
      <c r="M61" s="95"/>
      <c r="N61" s="96"/>
      <c r="O61" s="97"/>
    </row>
    <row r="62" ht="19.5" spans="1:6">
      <c r="A62" s="52"/>
      <c r="B62" s="23" t="s">
        <v>26</v>
      </c>
      <c r="C62" s="24"/>
      <c r="D62" s="68">
        <f t="shared" ref="D62:F62" si="22">D59/(D59+D60+D61)</f>
        <v>0.676470588235294</v>
      </c>
      <c r="E62" s="69">
        <f t="shared" si="22"/>
        <v>0.676470588235294</v>
      </c>
      <c r="F62" s="70">
        <f t="shared" si="22"/>
        <v>0.588235294117647</v>
      </c>
    </row>
    <row r="64" spans="4:6">
      <c r="D64" s="71"/>
      <c r="E64" s="71"/>
      <c r="F64" s="71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76"/>
  <sheetViews>
    <sheetView zoomScale="80" zoomScaleNormal="80" topLeftCell="A745" workbookViewId="0">
      <selection activeCell="C776" sqref="C776"/>
    </sheetView>
  </sheetViews>
  <sheetFormatPr defaultColWidth="8.125" defaultRowHeight="14.25"/>
  <cols>
    <col min="1" max="1" width="6.625" style="16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>
    <row r="1" spans="1:1">
      <c r="A1" s="16" t="s">
        <v>27</v>
      </c>
    </row>
    <row r="22" spans="1:1">
      <c r="A22" s="16" t="s">
        <v>28</v>
      </c>
    </row>
    <row r="43" spans="1:1">
      <c r="A43" s="16" t="s">
        <v>29</v>
      </c>
    </row>
    <row r="64" spans="1:1">
      <c r="A64" s="16" t="s">
        <v>30</v>
      </c>
    </row>
    <row r="85" spans="1:1">
      <c r="A85" s="16" t="s">
        <v>31</v>
      </c>
    </row>
    <row r="106" spans="1:1">
      <c r="A106" s="16" t="s">
        <v>32</v>
      </c>
    </row>
    <row r="127" spans="1:1">
      <c r="A127" s="16" t="s">
        <v>33</v>
      </c>
    </row>
    <row r="148" spans="1:1">
      <c r="A148" s="16" t="s">
        <v>34</v>
      </c>
    </row>
    <row r="169" spans="1:1">
      <c r="A169" s="16" t="s">
        <v>35</v>
      </c>
    </row>
    <row r="190" spans="1:1">
      <c r="A190" s="16" t="s">
        <v>36</v>
      </c>
    </row>
    <row r="211" spans="1:1">
      <c r="A211" s="16" t="s">
        <v>37</v>
      </c>
    </row>
    <row r="232" spans="1:1">
      <c r="A232" s="16" t="s">
        <v>38</v>
      </c>
    </row>
    <row r="253" spans="1:1">
      <c r="A253" s="16" t="s">
        <v>39</v>
      </c>
    </row>
    <row r="274" spans="1:1">
      <c r="A274" s="16" t="s">
        <v>40</v>
      </c>
    </row>
    <row r="295" spans="1:1">
      <c r="A295" s="16" t="s">
        <v>41</v>
      </c>
    </row>
    <row r="316" spans="1:1">
      <c r="A316" s="16" t="s">
        <v>42</v>
      </c>
    </row>
    <row r="337" spans="1:1">
      <c r="A337" s="16" t="s">
        <v>43</v>
      </c>
    </row>
    <row r="358" spans="1:1">
      <c r="A358" s="16" t="s">
        <v>44</v>
      </c>
    </row>
    <row r="379" spans="1:1">
      <c r="A379" s="16" t="s">
        <v>45</v>
      </c>
    </row>
    <row r="399" spans="1:1">
      <c r="A399" s="16" t="s">
        <v>46</v>
      </c>
    </row>
    <row r="421" spans="1:1">
      <c r="A421" s="16" t="s">
        <v>47</v>
      </c>
    </row>
    <row r="449" spans="1:1">
      <c r="A449" s="16" t="s">
        <v>48</v>
      </c>
    </row>
    <row r="476" spans="1:1">
      <c r="A476" s="16" t="s">
        <v>49</v>
      </c>
    </row>
    <row r="503" spans="1:1">
      <c r="A503" s="16" t="s">
        <v>50</v>
      </c>
    </row>
    <row r="530" spans="1:1">
      <c r="A530" s="16" t="s">
        <v>51</v>
      </c>
    </row>
    <row r="558" spans="1:1">
      <c r="A558" s="16" t="s">
        <v>52</v>
      </c>
    </row>
    <row r="585" spans="1:1">
      <c r="A585" s="16" t="s">
        <v>53</v>
      </c>
    </row>
    <row r="612" spans="1:1">
      <c r="A612" s="16" t="s">
        <v>54</v>
      </c>
    </row>
    <row r="640" spans="1:1">
      <c r="A640" s="16" t="s">
        <v>55</v>
      </c>
    </row>
    <row r="667" spans="1:1">
      <c r="A667" s="16" t="s">
        <v>56</v>
      </c>
    </row>
    <row r="694" spans="1:1">
      <c r="A694" s="16" t="s">
        <v>57</v>
      </c>
    </row>
    <row r="721" spans="1:1">
      <c r="A721" s="16" t="s">
        <v>58</v>
      </c>
    </row>
    <row r="749" spans="1:1">
      <c r="A749" s="16" t="s">
        <v>59</v>
      </c>
    </row>
    <row r="776" spans="1:1">
      <c r="A776" s="16" t="s">
        <v>60</v>
      </c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zoomScale="145" zoomScaleNormal="145" workbookViewId="0">
      <selection activeCell="A2" sqref="A2:J9"/>
    </sheetView>
  </sheetViews>
  <sheetFormatPr defaultColWidth="8.125" defaultRowHeight="13.5"/>
  <cols>
    <col min="1" max="16384" width="8.125" style="11"/>
  </cols>
  <sheetData>
    <row r="1" spans="1:1">
      <c r="A1" s="11" t="s">
        <v>61</v>
      </c>
    </row>
    <row r="2" spans="1:10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1" spans="1:1">
      <c r="A11" s="11" t="s">
        <v>63</v>
      </c>
    </row>
    <row r="12" spans="1:10">
      <c r="A12" s="14"/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1" spans="1:1">
      <c r="A21" s="11" t="s">
        <v>64</v>
      </c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3">
    <mergeCell ref="A2:J9"/>
    <mergeCell ref="A12:J19"/>
    <mergeCell ref="A22:J29"/>
  </mergeCells>
  <pageMargins left="0.75" right="0.75" top="1" bottom="1" header="0.511111111111111" footer="0.51111111111111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80" zoomScaleNormal="80" workbookViewId="0">
      <selection activeCell="B4" sqref="B4"/>
    </sheetView>
  </sheetViews>
  <sheetFormatPr defaultColWidth="9" defaultRowHeight="18.75" outlineLevelCol="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1" t="s">
        <v>65</v>
      </c>
      <c r="B1" s="2"/>
      <c r="C1" s="3"/>
      <c r="D1" s="4"/>
      <c r="E1" s="3"/>
      <c r="F1" s="4"/>
      <c r="G1" s="3"/>
      <c r="H1" s="4"/>
    </row>
    <row r="2" spans="1:8">
      <c r="A2" s="5"/>
      <c r="B2" s="3"/>
      <c r="C2" s="3"/>
      <c r="D2" s="4"/>
      <c r="E2" s="3"/>
      <c r="F2" s="4"/>
      <c r="G2" s="3"/>
      <c r="H2" s="4"/>
    </row>
    <row r="3" spans="1:8">
      <c r="A3" s="6" t="s">
        <v>66</v>
      </c>
      <c r="B3" s="6" t="s">
        <v>0</v>
      </c>
      <c r="C3" s="6" t="s">
        <v>67</v>
      </c>
      <c r="D3" s="7" t="s">
        <v>68</v>
      </c>
      <c r="E3" s="6" t="s">
        <v>69</v>
      </c>
      <c r="F3" s="7" t="s">
        <v>68</v>
      </c>
      <c r="G3" s="6" t="s">
        <v>70</v>
      </c>
      <c r="H3" s="7" t="s">
        <v>68</v>
      </c>
    </row>
    <row r="4" spans="1:8">
      <c r="A4" s="8" t="s">
        <v>71</v>
      </c>
      <c r="B4" s="8"/>
      <c r="C4" s="8"/>
      <c r="D4" s="9"/>
      <c r="E4" s="8"/>
      <c r="F4" s="9"/>
      <c r="G4" s="8"/>
      <c r="H4" s="9"/>
    </row>
    <row r="5" spans="1:8">
      <c r="A5" s="8" t="s">
        <v>71</v>
      </c>
      <c r="B5" s="8"/>
      <c r="C5" s="8"/>
      <c r="D5" s="9"/>
      <c r="E5" s="8"/>
      <c r="F5" s="10"/>
      <c r="G5" s="8"/>
      <c r="H5" s="10"/>
    </row>
    <row r="6" spans="1:8">
      <c r="A6" s="8" t="s">
        <v>71</v>
      </c>
      <c r="B6" s="8"/>
      <c r="C6" s="8"/>
      <c r="D6" s="10"/>
      <c r="E6" s="8"/>
      <c r="F6" s="10"/>
      <c r="G6" s="8"/>
      <c r="H6" s="10"/>
    </row>
    <row r="7" spans="1:8">
      <c r="A7" s="8" t="s">
        <v>71</v>
      </c>
      <c r="B7" s="8"/>
      <c r="C7" s="8"/>
      <c r="D7" s="10"/>
      <c r="E7" s="8"/>
      <c r="F7" s="10"/>
      <c r="G7" s="8"/>
      <c r="H7" s="10"/>
    </row>
    <row r="8" spans="1:8">
      <c r="A8" s="8" t="s">
        <v>71</v>
      </c>
      <c r="B8" s="8"/>
      <c r="C8" s="8"/>
      <c r="D8" s="10"/>
      <c r="E8" s="8"/>
      <c r="F8" s="10"/>
      <c r="G8" s="8"/>
      <c r="H8" s="10"/>
    </row>
    <row r="9" spans="1:8">
      <c r="A9" s="8" t="s">
        <v>71</v>
      </c>
      <c r="B9" s="8"/>
      <c r="C9" s="8"/>
      <c r="D9" s="10"/>
      <c r="E9" s="8"/>
      <c r="F9" s="10"/>
      <c r="G9" s="8"/>
      <c r="H9" s="10"/>
    </row>
    <row r="10" spans="1:8">
      <c r="A10" s="8" t="s">
        <v>71</v>
      </c>
      <c r="B10" s="8"/>
      <c r="C10" s="8"/>
      <c r="D10" s="10"/>
      <c r="E10" s="8"/>
      <c r="F10" s="10"/>
      <c r="G10" s="8"/>
      <c r="H10" s="10"/>
    </row>
    <row r="11" spans="1:8">
      <c r="A11" s="8" t="s">
        <v>71</v>
      </c>
      <c r="B11" s="8"/>
      <c r="C11" s="8"/>
      <c r="D11" s="10"/>
      <c r="E11" s="8"/>
      <c r="F11" s="10"/>
      <c r="G11" s="8"/>
      <c r="H11" s="10"/>
    </row>
    <row r="12" spans="1:8">
      <c r="A12" s="5"/>
      <c r="B12" s="3"/>
      <c r="C12" s="3"/>
      <c r="D12" s="4"/>
      <c r="E12" s="3"/>
      <c r="F12" s="4"/>
      <c r="G12" s="3"/>
      <c r="H12" s="4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windows10</cp:lastModifiedBy>
  <dcterms:created xsi:type="dcterms:W3CDTF">2020-09-18T03:10:00Z</dcterms:created>
  <dcterms:modified xsi:type="dcterms:W3CDTF">2022-01-17T11:25:51Z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